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CED35CE-0507-41B5-9A9D-8C7E7288E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ท่ามะกา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ท่ามะกา-รายงานผลการใช้จ่าย 68'!$A$1:$K$64</definedName>
    <definedName name="_xlnm.Print_Titles" localSheetId="0">' ท่ามะกา-รายงานผลการใช้จ่าย 68'!$1:$7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0" i="3" l="1"/>
  <c r="I56" i="3"/>
  <c r="I10" i="3"/>
  <c r="I11" i="3"/>
  <c r="D10" i="3"/>
  <c r="D11" i="3"/>
  <c r="D54" i="3" l="1"/>
  <c r="D52" i="3" s="1"/>
  <c r="D48" i="3"/>
  <c r="I34" i="3"/>
  <c r="D34" i="3"/>
  <c r="D32" i="3" s="1"/>
  <c r="H34" i="3"/>
  <c r="G34" i="3"/>
  <c r="F34" i="3"/>
  <c r="E34" i="3"/>
  <c r="I45" i="3"/>
  <c r="I43" i="3" s="1"/>
  <c r="J38" i="3"/>
  <c r="J37" i="3"/>
  <c r="J36" i="3"/>
  <c r="J35" i="3"/>
  <c r="I41" i="3"/>
  <c r="J41" i="3" s="1"/>
  <c r="J51" i="3"/>
  <c r="I54" i="3"/>
  <c r="J54" i="3" s="1"/>
  <c r="J55" i="3"/>
  <c r="J47" i="3"/>
  <c r="J46" i="3"/>
  <c r="J31" i="3"/>
  <c r="D45" i="3"/>
  <c r="J45" i="3" s="1"/>
  <c r="J43" i="3" s="1"/>
  <c r="E45" i="3"/>
  <c r="E43" i="3" s="1"/>
  <c r="F45" i="3"/>
  <c r="F43" i="3" s="1"/>
  <c r="G45" i="3"/>
  <c r="G43" i="3" s="1"/>
  <c r="H45" i="3"/>
  <c r="H43" i="3" s="1"/>
  <c r="E50" i="3"/>
  <c r="E48" i="3" s="1"/>
  <c r="F50" i="3"/>
  <c r="F48" i="3" s="1"/>
  <c r="G50" i="3"/>
  <c r="G48" i="3" s="1"/>
  <c r="H50" i="3"/>
  <c r="H48" i="3" s="1"/>
  <c r="D50" i="3"/>
  <c r="E32" i="3"/>
  <c r="F32" i="3"/>
  <c r="G32" i="3"/>
  <c r="H32" i="3"/>
  <c r="J34" i="3" l="1"/>
  <c r="J32" i="3" s="1"/>
  <c r="I39" i="3"/>
  <c r="I32" i="3"/>
  <c r="D43" i="3"/>
  <c r="J50" i="3"/>
  <c r="J48" i="3" s="1"/>
  <c r="I52" i="3"/>
  <c r="I30" i="3"/>
  <c r="I28" i="3" s="1"/>
  <c r="D30" i="3"/>
  <c r="D28" i="3" s="1"/>
  <c r="I8" i="3"/>
  <c r="E11" i="3"/>
  <c r="E10" i="3" s="1"/>
  <c r="E8" i="3" s="1"/>
  <c r="E56" i="3" s="1"/>
  <c r="F11" i="3"/>
  <c r="F10" i="3" s="1"/>
  <c r="F8" i="3" s="1"/>
  <c r="F56" i="3" s="1"/>
  <c r="G11" i="3"/>
  <c r="G10" i="3" s="1"/>
  <c r="G8" i="3" s="1"/>
  <c r="G56" i="3" s="1"/>
  <c r="H11" i="3"/>
  <c r="H10" i="3" s="1"/>
  <c r="H8" i="3" s="1"/>
  <c r="H56" i="3" s="1"/>
  <c r="J28" i="3" l="1"/>
  <c r="J11" i="3" l="1"/>
  <c r="J8" i="3" s="1"/>
  <c r="J30" i="3"/>
  <c r="J39" i="3"/>
  <c r="J42" i="3"/>
  <c r="J5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12" i="3"/>
  <c r="D8" i="3" l="1"/>
  <c r="D56" i="3" s="1"/>
  <c r="M27" i="3"/>
  <c r="M26" i="3"/>
  <c r="M38" i="3"/>
  <c r="M45" i="3"/>
  <c r="J56" i="3" l="1"/>
  <c r="M49" i="3"/>
  <c r="M36" i="3"/>
  <c r="M44" i="3"/>
  <c r="M54" i="3"/>
  <c r="M53" i="3"/>
  <c r="M29" i="3"/>
  <c r="M20" i="3"/>
  <c r="M21" i="3"/>
  <c r="M22" i="3"/>
  <c r="M23" i="3"/>
  <c r="M28" i="3"/>
  <c r="M19" i="3"/>
  <c r="M18" i="3"/>
  <c r="M17" i="3"/>
  <c r="M16" i="3"/>
  <c r="M15" i="3"/>
  <c r="M14" i="3"/>
  <c r="L13" i="3"/>
  <c r="M13" i="3" l="1"/>
  <c r="M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<sst xmlns="http://schemas.openxmlformats.org/spreadsheetml/2006/main" count="449" uniqueCount="164">
  <si>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</si>
  <si>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</si>
  <si>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</si>
  <si>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</si>
  <si>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</si>
  <si>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</si>
  <si>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</si>
  <si>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</si>
  <si>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</si>
  <si>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</si>
  <si>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</si>
  <si>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</si>
  <si>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</si>
  <si>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</si>
  <si>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</si>
  <si>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</si>
  <si>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</si>
  <si>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</si>
  <si>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</si>
  <si>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</si>
  <si>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</si>
  <si>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</si>
  <si>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</si>
  <si>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</si>
  <si>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</si>
  <si>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</si>
  <si>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</si>
  <si>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</si>
  <si>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</si>
  <si>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</si>
  <si>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</si>
  <si>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</si>
  <si>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</si>
  <si>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</si>
  <si>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</si>
  <si>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</si>
  <si>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</si>
  <si>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</si>
  <si>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</si>
  <si>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</si>
  <si>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</si>
  <si>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</si>
  <si>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</si>
  <si>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</si>
  <si>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</si>
  <si>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</si>
  <si>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</si>
  <si>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</si>
  <si>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</si>
  <si>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</si>
  <si>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</si>
  <si>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</si>
  <si>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</si>
  <si>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</si>
  <si>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</si>
  <si>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</si>
  <si>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</si>
  <si>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</si>
  <si>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</si>
  <si>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</si>
  <si>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</si>
  <si>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</si>
  <si>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</si>
  <si>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</si>
  <si>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</si>
  <si>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</si>
  <si>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</si>
  <si>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</si>
  <si>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</si>
  <si>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</si>
  <si>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</si>
  <si>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</si>
  <si>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</si>
  <si>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</si>
  <si>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</si>
  <si>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</si>
  <si>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</si>
  <si>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</si>
  <si>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</si>
  <si>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</si>
  <si>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</si>
  <si>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</si>
  <si>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</si>
  <si>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</si>
  <si>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</si>
  <si>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</si>
  <si>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</si>
  <si>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</si>
  <si>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</si>
  <si>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</si>
  <si>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</si>
  <si>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</si>
  <si>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</si>
  <si>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</si>
  <si>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</si>
  <si>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</si>
  <si>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</si>
  <si>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</si>
  <si>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</si>
  <si>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</si>
  <si>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</si>
  <si>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</si>
  <si>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</si>
  <si>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</si>
  <si>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</si>
  <si>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</si>
  <si>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</si>
  <si>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</si>
  <si>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</si>
  <si>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</si>
  <si>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</si>
  <si>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</si>
  <si>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</si>
  <si>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</si>
  <si>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</si>
  <si>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</si>
  <si>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</si>
  <si>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1. โครงการบริหารจัดการสกัดกั้นยาเสพติด (Heart land)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</si>
  <si>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</si>
  <si>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</si>
  <si>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</si>
  <si>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</si>
  <si>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</si>
  <si>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</si>
  <si>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</si>
  <si>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</si>
  <si>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</si>
  <si>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</si>
  <si>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</si>
  <si>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</si>
  <si>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</si>
  <si>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</si>
  <si>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</si>
  <si>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</si>
  <si>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</si>
  <si>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</si>
  <si>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ยังไม่ได้เบิกจ่าย</t>
  </si>
  <si>
    <t>ประจำปีงบประมาณ พ.ศ. 2568</t>
  </si>
  <si>
    <r>
      <t xml:space="preserve">               พ.ต.ท.         </t>
    </r>
    <r>
      <rPr>
        <sz val="16"/>
        <color theme="1"/>
        <rFont val="TH SarabunIT๙"/>
        <family val="2"/>
      </rPr>
      <t xml:space="preserve"> สุภาพ  รัตนพร</t>
    </r>
  </si>
  <si>
    <t>(สุภาพ  รัตนพร)</t>
  </si>
  <si>
    <t>สว.ธร.สภ.ท่ามะกา</t>
  </si>
  <si>
    <t>(ธานี  สงวนจีน)</t>
  </si>
  <si>
    <r>
      <t xml:space="preserve">       </t>
    </r>
    <r>
      <rPr>
        <sz val="16"/>
        <color theme="1"/>
        <rFont val="TH SarabunIT๙"/>
        <family val="2"/>
      </rPr>
      <t>ธานี  สงวนจีน</t>
    </r>
  </si>
  <si>
    <t>ผกก.สภ.ท่ามะกา</t>
  </si>
  <si>
    <t xml:space="preserve">     11. ค่าอาหาร ผู้ต้องหา</t>
  </si>
  <si>
    <t xml:space="preserve">     12. น้ำมันรถเช่า</t>
  </si>
  <si>
    <t xml:space="preserve">     13. เบี้ยประชุม กต.ตร.</t>
  </si>
  <si>
    <t xml:space="preserve">     14. ค่าตอบแทนของชุดปฏิบัติการมวลชลและชุมชนสัมพันธ์</t>
  </si>
  <si>
    <t xml:space="preserve">     15. ค่าตอบแทนอาสาสมัครตำรวจบ้าน</t>
  </si>
  <si>
    <t>สถานีตำรวจภูธรท่ามะกา</t>
  </si>
  <si>
    <t xml:space="preserve"> - เบิกจ่ายเบี้ยประชุม</t>
  </si>
  <si>
    <t xml:space="preserve">     2. โครงสร้างเครือข่ายผู้มีอิทธิพล</t>
  </si>
  <si>
    <t>รวม 7 รายการ เป็นเงิน</t>
  </si>
  <si>
    <t xml:space="preserve">     3. โครงการปิดล้อมตรวจค้น</t>
  </si>
  <si>
    <t xml:space="preserve">     4. โครงการตำบลยั่งยืน</t>
  </si>
  <si>
    <t xml:space="preserve"> - มีการเบิกจ่ายแล้ว 52.30 %</t>
  </si>
  <si>
    <t xml:space="preserve"> - เบิกจ่ายค่าตอบแทน จพง.ชันสูตพลิกศพ</t>
  </si>
  <si>
    <t xml:space="preserve"> - เบิกจ่ายค่าเบี้ยเลี้ยง ที่พัก พาหนะ</t>
  </si>
  <si>
    <t xml:space="preserve"> - ยังไม่มีการเบิกจ่ายในการจัดซื้อวัสดุสำนักงาน</t>
  </si>
  <si>
    <t xml:space="preserve"> - มีการเบิกจ่ายแล้ว 50.06 %</t>
  </si>
  <si>
    <t xml:space="preserve"> - เบิกจ่ายแล้ว 31.83 %</t>
  </si>
  <si>
    <t xml:space="preserve"> - มีการเบิกจ่ายแล้ว 36.83 %</t>
  </si>
  <si>
    <t xml:space="preserve">     1. โครงการรณรงค์ป้องกันและแก้ไขปัญหาอุบัติเหตุ
ทางถนนช่วงเทศกาลสงกรานต์</t>
  </si>
  <si>
    <t xml:space="preserve">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</si>
</sst>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25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187" fontId="12" fillId="0" borderId="19" xfId="1" applyFont="1" applyFill="1" applyBorder="1" applyAlignment="1">
      <alignment vertical="top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187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187" fontId="14" fillId="0" borderId="0" xfId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2" fontId="17" fillId="0" borderId="0" xfId="0" applyNumberFormat="1" applyFont="1"/>
    <xf numFmtId="0" fontId="17" fillId="0" borderId="0" xfId="0" applyFont="1" applyAlignment="1">
      <alignment horizontal="right"/>
    </xf>
    <xf numFmtId="2" fontId="1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0" fillId="0" borderId="0" xfId="0" applyFont="1"/>
    <xf numFmtId="4" fontId="20" fillId="0" borderId="9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187" fontId="20" fillId="0" borderId="19" xfId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187" fontId="20" fillId="0" borderId="19" xfId="0" applyNumberFormat="1" applyFont="1" applyBorder="1" applyAlignment="1">
      <alignment vertical="top"/>
    </xf>
    <xf numFmtId="187" fontId="20" fillId="0" borderId="19" xfId="1" applyFont="1" applyFill="1" applyBorder="1" applyAlignment="1">
      <alignment vertical="top"/>
    </xf>
    <xf numFmtId="0" fontId="20" fillId="0" borderId="0" xfId="0" applyFont="1" applyAlignment="1">
      <alignment vertical="top" wrapText="1"/>
    </xf>
    <xf numFmtId="0" fontId="20" fillId="4" borderId="22" xfId="0" applyFont="1" applyFill="1" applyBorder="1" applyAlignment="1">
      <alignment vertical="center" wrapText="1"/>
    </xf>
    <xf numFmtId="187" fontId="20" fillId="4" borderId="22" xfId="0" applyNumberFormat="1" applyFont="1" applyFill="1" applyBorder="1" applyAlignment="1">
      <alignment vertical="center"/>
    </xf>
    <xf numFmtId="0" fontId="20" fillId="4" borderId="22" xfId="0" applyFont="1" applyFill="1" applyBorder="1" applyAlignment="1">
      <alignment horizontal="center" vertical="center" wrapText="1"/>
    </xf>
    <xf numFmtId="187" fontId="21" fillId="0" borderId="0" xfId="1" applyFont="1" applyFill="1" applyAlignment="1"/>
    <xf numFmtId="0" fontId="21" fillId="0" borderId="0" xfId="0" applyFont="1"/>
    <xf numFmtId="0" fontId="12" fillId="0" borderId="19" xfId="0" applyFont="1" applyBorder="1" applyAlignment="1">
      <alignment vertical="center"/>
    </xf>
    <xf numFmtId="187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187" fontId="12" fillId="0" borderId="37" xfId="1" applyFont="1" applyFill="1" applyBorder="1" applyAlignment="1">
      <alignment vertical="top"/>
    </xf>
    <xf numFmtId="0" fontId="12" fillId="0" borderId="39" xfId="0" applyFont="1" applyBorder="1" applyAlignment="1">
      <alignment horizontal="center" vertical="top" wrapText="1"/>
    </xf>
    <xf numFmtId="187" fontId="12" fillId="0" borderId="19" xfId="1" applyFont="1" applyFill="1" applyBorder="1" applyAlignment="1">
      <alignment vertical="center"/>
    </xf>
    <xf numFmtId="187" fontId="12" fillId="0" borderId="19" xfId="0" applyNumberFormat="1" applyFont="1" applyBorder="1" applyAlignment="1">
      <alignment vertical="center"/>
    </xf>
    <xf numFmtId="187" fontId="12" fillId="0" borderId="19" xfId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2" fontId="24" fillId="0" borderId="0" xfId="0" applyNumberFormat="1" applyFont="1"/>
    <xf numFmtId="187" fontId="21" fillId="0" borderId="0" xfId="1" applyFont="1" applyFill="1"/>
    <xf numFmtId="0" fontId="12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187" fontId="12" fillId="0" borderId="37" xfId="1" applyFont="1" applyFill="1" applyBorder="1" applyAlignment="1">
      <alignment vertical="center"/>
    </xf>
    <xf numFmtId="2" fontId="12" fillId="0" borderId="19" xfId="0" applyNumberFormat="1" applyFont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vertical="center"/>
    </xf>
    <xf numFmtId="187" fontId="12" fillId="0" borderId="17" xfId="1" applyFont="1" applyFill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187" fontId="20" fillId="0" borderId="19" xfId="0" applyNumberFormat="1" applyFont="1" applyBorder="1" applyAlignment="1">
      <alignment vertical="center"/>
    </xf>
    <xf numFmtId="187" fontId="12" fillId="0" borderId="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vertical="center"/>
    </xf>
    <xf numFmtId="4" fontId="20" fillId="4" borderId="9" xfId="0" applyNumberFormat="1" applyFont="1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187" fontId="20" fillId="4" borderId="19" xfId="0" applyNumberFormat="1" applyFont="1" applyFill="1" applyBorder="1" applyAlignment="1">
      <alignment vertical="center"/>
    </xf>
    <xf numFmtId="2" fontId="20" fillId="4" borderId="19" xfId="0" applyNumberFormat="1" applyFont="1" applyFill="1" applyBorder="1" applyAlignment="1">
      <alignment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vertical="center" wrapText="1"/>
    </xf>
    <xf numFmtId="4" fontId="20" fillId="4" borderId="8" xfId="0" applyNumberFormat="1" applyFont="1" applyFill="1" applyBorder="1" applyAlignment="1">
      <alignment vertical="center"/>
    </xf>
    <xf numFmtId="0" fontId="20" fillId="4" borderId="26" xfId="0" applyFont="1" applyFill="1" applyBorder="1" applyAlignment="1">
      <alignment horizontal="center" vertical="center" wrapText="1"/>
    </xf>
    <xf numFmtId="187" fontId="20" fillId="0" borderId="19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top" wrapText="1"/>
    </xf>
    <xf numFmtId="187" fontId="12" fillId="0" borderId="9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vertical="center" wrapText="1"/>
    </xf>
    <xf numFmtId="4" fontId="12" fillId="4" borderId="9" xfId="0" applyNumberFormat="1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187" fontId="12" fillId="4" borderId="9" xfId="0" applyNumberFormat="1" applyFont="1" applyFill="1" applyBorder="1" applyAlignment="1">
      <alignment horizontal="center" vertical="center"/>
    </xf>
    <xf numFmtId="2" fontId="12" fillId="4" borderId="19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20" fillId="4" borderId="10" xfId="0" applyFont="1" applyFill="1" applyBorder="1" applyAlignment="1">
      <alignment horizontal="left" vertical="center" wrapText="1"/>
    </xf>
    <xf numFmtId="187" fontId="20" fillId="4" borderId="9" xfId="1" applyFont="1" applyFill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187" fontId="23" fillId="0" borderId="37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187" fontId="12" fillId="0" borderId="0" xfId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" fontId="20" fillId="0" borderId="1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0" fillId="4" borderId="46" xfId="0" applyFont="1" applyFill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87" fontId="12" fillId="4" borderId="9" xfId="1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vertical="center" wrapText="1"/>
    </xf>
    <xf numFmtId="0" fontId="12" fillId="0" borderId="20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187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0" fillId="5" borderId="27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/>
    </xf>
    <xf numFmtId="0" fontId="20" fillId="5" borderId="30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/>
    <xf numFmtId="0" fontId="20" fillId="5" borderId="36" xfId="0" applyFont="1" applyFill="1" applyBorder="1"/>
    <xf numFmtId="0" fontId="20" fillId="5" borderId="6" xfId="0" applyFont="1" applyFill="1" applyBorder="1" applyAlignment="1">
      <alignment horizontal="center"/>
    </xf>
    <xf numFmtId="0" fontId="20" fillId="5" borderId="36" xfId="0" applyFont="1" applyFill="1" applyBorder="1" applyAlignment="1">
      <alignment horizontal="center"/>
    </xf>
    <xf numFmtId="0" fontId="20" fillId="5" borderId="24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/>
    </xf>
    <xf numFmtId="0" fontId="20" fillId="5" borderId="40" xfId="0" applyFont="1" applyFill="1" applyBorder="1" applyAlignment="1">
      <alignment horizontal="center"/>
    </xf>
    <xf numFmtId="0" fontId="20" fillId="5" borderId="11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20" fillId="5" borderId="33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2" fontId="20" fillId="5" borderId="7" xfId="0" applyNumberFormat="1" applyFont="1" applyFill="1" applyBorder="1" applyAlignment="1">
      <alignment horizontal="center" vertical="center" wrapText="1"/>
    </xf>
    <xf numFmtId="2" fontId="20" fillId="5" borderId="6" xfId="0" applyNumberFormat="1" applyFont="1" applyFill="1" applyBorder="1" applyAlignment="1">
      <alignment horizontal="center" vertical="center" wrapText="1"/>
    </xf>
    <xf numFmtId="2" fontId="20" fillId="5" borderId="36" xfId="0" applyNumberFormat="1" applyFont="1" applyFill="1" applyBorder="1" applyAlignment="1">
      <alignment horizontal="center" vertical="center" wrapText="1"/>
    </xf>
    <xf numFmtId="4" fontId="12" fillId="0" borderId="37" xfId="0" applyNumberFormat="1" applyFont="1" applyBorder="1" applyAlignment="1">
      <alignment horizontal="center" vertical="center"/>
    </xf>
    <xf numFmtId="4" fontId="12" fillId="0" borderId="41" xfId="0" applyNumberFormat="1" applyFont="1" applyBorder="1" applyAlignment="1">
      <alignment horizontal="center" vertical="center"/>
    </xf>
    <xf numFmtId="4" fontId="12" fillId="0" borderId="42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187" fontId="12" fillId="0" borderId="29" xfId="1" applyFont="1" applyFill="1" applyBorder="1" applyAlignment="1">
      <alignment horizontal="center" vertical="center"/>
    </xf>
    <xf numFmtId="187" fontId="12" fillId="0" borderId="34" xfId="1" applyFont="1" applyFill="1" applyBorder="1" applyAlignment="1">
      <alignment horizontal="center" vertical="center"/>
    </xf>
    <xf numFmtId="187" fontId="12" fillId="0" borderId="46" xfId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9"/>
  <sheetViews>
    <sheetView tabSelected="1" topLeftCell="A10" zoomScaleNormal="100" workbookViewId="0">
      <selection activeCell="A4" sqref="A4:K4"/>
    </sheetView>
  </sheetViews>
  <sheetFormatPr defaultColWidth="12.625" defaultRowHeight="15" customHeight="1" x14ac:dyDescent="0.55000000000000004"/>
  <cols>
    <col min="1" max="1" width="5.375" style="43" customWidth="1"/>
    <col min="2" max="3" width="51.375" style="34" customWidth="1"/>
    <col min="4" max="4" width="16.125" style="34" customWidth="1"/>
    <col min="5" max="5" width="7.5" style="34" hidden="1" customWidth="1"/>
    <col min="6" max="6" width="7.875" style="34" hidden="1" customWidth="1"/>
    <col min="7" max="7" width="4.875" style="34" hidden="1" customWidth="1"/>
    <col min="8" max="8" width="4.5" style="34" hidden="1" customWidth="1"/>
    <col min="9" max="9" width="18.375" style="43" customWidth="1"/>
    <col min="10" max="10" width="15.375" style="44" customWidth="1"/>
    <col min="11" max="11" width="34.875" style="43" customWidth="1"/>
    <col min="12" max="12" width="15.375" style="37" hidden="1" customWidth="1"/>
    <col min="13" max="13" width="17" style="34" hidden="1" customWidth="1"/>
    <col min="14" max="21" width="8.625" style="34" customWidth="1"/>
    <col min="22" max="16384" width="12.625" style="34"/>
  </cols>
  <sheetData>
    <row r="1" spans="1:13" ht="30" customHeight="1" x14ac:dyDescent="0.55000000000000004">
      <c r="A1" s="158" t="s">
        <v>118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58"/>
      <c r="M1" s="59"/>
    </row>
    <row r="2" spans="1:13" ht="30" customHeight="1" x14ac:dyDescent="0.55000000000000004">
      <c r="A2" s="160" t="s">
        <v>149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58"/>
      <c r="M2" s="59"/>
    </row>
    <row r="3" spans="1:13" ht="30" customHeight="1" x14ac:dyDescent="0.55000000000000004">
      <c r="A3" s="160" t="s">
        <v>137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58"/>
      <c r="M3" s="59"/>
    </row>
    <row r="4" spans="1:13" ht="30" customHeight="1" x14ac:dyDescent="0.55000000000000004">
      <c r="A4" s="162" t="s">
        <v>163</v>
      </c>
      <c r="B4" s="163"/>
      <c r="C4" s="163"/>
      <c r="D4" s="163"/>
      <c r="E4" s="163"/>
      <c r="F4" s="163"/>
      <c r="G4" s="163"/>
      <c r="H4" s="163"/>
      <c r="I4" s="163"/>
      <c r="J4" s="164"/>
      <c r="K4" s="163"/>
      <c r="L4" s="58"/>
      <c r="M4" s="59"/>
    </row>
    <row r="5" spans="1:13" s="45" customFormat="1" ht="23.25" customHeight="1" x14ac:dyDescent="0.5">
      <c r="A5" s="165" t="s">
        <v>3</v>
      </c>
      <c r="B5" s="168" t="s">
        <v>103</v>
      </c>
      <c r="C5" s="168" t="s">
        <v>30</v>
      </c>
      <c r="D5" s="176" t="s">
        <v>31</v>
      </c>
      <c r="E5" s="177"/>
      <c r="F5" s="177"/>
      <c r="G5" s="177"/>
      <c r="H5" s="178"/>
      <c r="I5" s="168" t="s">
        <v>32</v>
      </c>
      <c r="J5" s="185" t="s">
        <v>33</v>
      </c>
      <c r="K5" s="173" t="s">
        <v>34</v>
      </c>
      <c r="L5" s="156" t="s">
        <v>84</v>
      </c>
      <c r="M5" s="157" t="s">
        <v>85</v>
      </c>
    </row>
    <row r="6" spans="1:13" s="45" customFormat="1" ht="18.75" customHeight="1" x14ac:dyDescent="0.5">
      <c r="A6" s="166"/>
      <c r="B6" s="169"/>
      <c r="C6" s="169"/>
      <c r="D6" s="179"/>
      <c r="E6" s="180"/>
      <c r="F6" s="180"/>
      <c r="G6" s="180"/>
      <c r="H6" s="181"/>
      <c r="I6" s="171"/>
      <c r="J6" s="186"/>
      <c r="K6" s="174"/>
      <c r="L6" s="156"/>
      <c r="M6" s="157"/>
    </row>
    <row r="7" spans="1:13" s="45" customFormat="1" ht="15" customHeight="1" x14ac:dyDescent="0.5">
      <c r="A7" s="167"/>
      <c r="B7" s="170"/>
      <c r="C7" s="170"/>
      <c r="D7" s="182"/>
      <c r="E7" s="183"/>
      <c r="F7" s="183"/>
      <c r="G7" s="183"/>
      <c r="H7" s="184"/>
      <c r="I7" s="172"/>
      <c r="J7" s="187"/>
      <c r="K7" s="175"/>
      <c r="L7" s="156"/>
      <c r="M7" s="157"/>
    </row>
    <row r="8" spans="1:13" s="51" customFormat="1" ht="30" customHeight="1" x14ac:dyDescent="0.2">
      <c r="A8" s="191">
        <v>1</v>
      </c>
      <c r="B8" s="136" t="s">
        <v>88</v>
      </c>
      <c r="C8" s="55" t="s">
        <v>155</v>
      </c>
      <c r="D8" s="56">
        <f>D10</f>
        <v>3657900</v>
      </c>
      <c r="E8" s="56">
        <f t="shared" ref="E8:H8" si="0">E9</f>
        <v>0</v>
      </c>
      <c r="F8" s="56">
        <f t="shared" si="0"/>
        <v>0</v>
      </c>
      <c r="G8" s="56">
        <f t="shared" si="0"/>
        <v>0</v>
      </c>
      <c r="H8" s="56">
        <f t="shared" si="0"/>
        <v>0</v>
      </c>
      <c r="I8" s="56">
        <f>I10</f>
        <v>1913056.17</v>
      </c>
      <c r="J8" s="56">
        <f>J10</f>
        <v>52.29930205855819</v>
      </c>
      <c r="K8" s="57" t="s">
        <v>130</v>
      </c>
      <c r="L8" s="49"/>
      <c r="M8" s="50"/>
    </row>
    <row r="9" spans="1:13" s="36" customFormat="1" ht="30" customHeight="1" x14ac:dyDescent="0.2">
      <c r="A9" s="192"/>
      <c r="B9" s="89" t="s">
        <v>89</v>
      </c>
      <c r="C9" s="188"/>
      <c r="D9" s="189"/>
      <c r="E9" s="189"/>
      <c r="F9" s="189"/>
      <c r="G9" s="189"/>
      <c r="H9" s="189"/>
      <c r="I9" s="189"/>
      <c r="J9" s="189"/>
      <c r="K9" s="190"/>
      <c r="L9" s="61"/>
      <c r="M9" s="62"/>
    </row>
    <row r="10" spans="1:13" s="36" customFormat="1" ht="30" customHeight="1" x14ac:dyDescent="0.2">
      <c r="A10" s="192"/>
      <c r="B10" s="89" t="s">
        <v>90</v>
      </c>
      <c r="C10" s="63"/>
      <c r="D10" s="64">
        <f>D11+D27</f>
        <v>3657900</v>
      </c>
      <c r="E10" s="64" t="e">
        <f t="shared" ref="E10:H10" si="1">E11</f>
        <v>#REF!</v>
      </c>
      <c r="F10" s="64" t="e">
        <f t="shared" si="1"/>
        <v>#REF!</v>
      </c>
      <c r="G10" s="64" t="e">
        <f t="shared" si="1"/>
        <v>#REF!</v>
      </c>
      <c r="H10" s="64" t="e">
        <f t="shared" si="1"/>
        <v>#REF!</v>
      </c>
      <c r="I10" s="64">
        <f>I11+I27</f>
        <v>1913056.17</v>
      </c>
      <c r="J10" s="64">
        <f>I10*100/D10</f>
        <v>52.29930205855819</v>
      </c>
      <c r="K10" s="62"/>
      <c r="L10" s="61"/>
      <c r="M10" s="62"/>
    </row>
    <row r="11" spans="1:13" s="36" customFormat="1" ht="30" customHeight="1" x14ac:dyDescent="0.2">
      <c r="A11" s="192"/>
      <c r="B11" s="89" t="s">
        <v>91</v>
      </c>
      <c r="C11" s="63"/>
      <c r="D11" s="64">
        <f>SUM(D12:D26)</f>
        <v>3575700</v>
      </c>
      <c r="E11" s="64" t="e">
        <f>E12+E13+E14+E15+E16+E17+E18+E19+E20+E21+#REF!+E22+E23+E24+E27+E25+E26</f>
        <v>#REF!</v>
      </c>
      <c r="F11" s="64" t="e">
        <f>F12+F13+F14+F15+F16+F17+F18+F19+F20+F21+#REF!+F22+F23+F24+F27+F25+F26</f>
        <v>#REF!</v>
      </c>
      <c r="G11" s="64" t="e">
        <f>G12+G13+G14+G15+G16+G17+G18+G19+G20+G21+#REF!+G22+G23+G24+G27+G25+G26</f>
        <v>#REF!</v>
      </c>
      <c r="H11" s="64" t="e">
        <f>H12+H13+H14+H15+H16+H17+H18+H19+H20+H21+#REF!+H22+H23+H24+H27+H25+H26</f>
        <v>#REF!</v>
      </c>
      <c r="I11" s="64">
        <f>SUM(I12:I26)</f>
        <v>1782410</v>
      </c>
      <c r="J11" s="29">
        <f>I11*100/D11</f>
        <v>49.847861957099312</v>
      </c>
      <c r="K11" s="62"/>
      <c r="L11" s="61"/>
      <c r="M11" s="62"/>
    </row>
    <row r="12" spans="1:13" s="36" customFormat="1" ht="30" customHeight="1" x14ac:dyDescent="0.2">
      <c r="A12" s="192"/>
      <c r="B12" s="137" t="s">
        <v>92</v>
      </c>
      <c r="C12" s="76" t="s">
        <v>119</v>
      </c>
      <c r="D12" s="77">
        <v>1180800</v>
      </c>
      <c r="E12" s="78"/>
      <c r="F12" s="78"/>
      <c r="G12" s="78"/>
      <c r="H12" s="78"/>
      <c r="I12" s="79">
        <v>590400</v>
      </c>
      <c r="J12" s="80">
        <f>I12*100/D12</f>
        <v>50</v>
      </c>
      <c r="K12" s="81"/>
      <c r="L12" s="67">
        <v>428800</v>
      </c>
      <c r="M12" s="68">
        <f>L12/8</f>
        <v>53600</v>
      </c>
    </row>
    <row r="13" spans="1:13" s="36" customFormat="1" ht="30" customHeight="1" x14ac:dyDescent="0.2">
      <c r="A13" s="192"/>
      <c r="B13" s="138" t="s">
        <v>116</v>
      </c>
      <c r="C13" s="82" t="s">
        <v>120</v>
      </c>
      <c r="D13" s="77">
        <v>39200</v>
      </c>
      <c r="E13" s="83"/>
      <c r="F13" s="83"/>
      <c r="G13" s="83"/>
      <c r="H13" s="83"/>
      <c r="I13" s="79">
        <v>23100</v>
      </c>
      <c r="J13" s="80">
        <f t="shared" ref="J13:J52" si="2">I13*100/D13</f>
        <v>58.928571428571431</v>
      </c>
      <c r="K13" s="84"/>
      <c r="L13" s="67">
        <f>29400+200</f>
        <v>29600</v>
      </c>
      <c r="M13" s="68">
        <f t="shared" ref="M13:M19" si="3">L13/8</f>
        <v>3700</v>
      </c>
    </row>
    <row r="14" spans="1:13" s="36" customFormat="1" ht="30" customHeight="1" x14ac:dyDescent="0.2">
      <c r="A14" s="192"/>
      <c r="B14" s="138" t="s">
        <v>93</v>
      </c>
      <c r="C14" s="82" t="s">
        <v>120</v>
      </c>
      <c r="D14" s="77">
        <v>8100</v>
      </c>
      <c r="E14" s="83"/>
      <c r="F14" s="83"/>
      <c r="G14" s="83"/>
      <c r="H14" s="83"/>
      <c r="I14" s="79">
        <v>1500</v>
      </c>
      <c r="J14" s="80">
        <f t="shared" si="2"/>
        <v>18.518518518518519</v>
      </c>
      <c r="K14" s="84"/>
      <c r="L14" s="67">
        <v>6100</v>
      </c>
      <c r="M14" s="68">
        <f t="shared" si="3"/>
        <v>762.5</v>
      </c>
    </row>
    <row r="15" spans="1:13" s="36" customFormat="1" ht="30" customHeight="1" x14ac:dyDescent="0.2">
      <c r="A15" s="192"/>
      <c r="B15" s="138" t="s">
        <v>94</v>
      </c>
      <c r="C15" s="82" t="s">
        <v>156</v>
      </c>
      <c r="D15" s="77">
        <v>49200</v>
      </c>
      <c r="E15" s="83"/>
      <c r="F15" s="83"/>
      <c r="G15" s="83"/>
      <c r="H15" s="83"/>
      <c r="I15" s="79">
        <v>20400</v>
      </c>
      <c r="J15" s="80">
        <f t="shared" si="2"/>
        <v>41.463414634146339</v>
      </c>
      <c r="K15" s="84"/>
      <c r="L15" s="67">
        <v>37200</v>
      </c>
      <c r="M15" s="68">
        <f t="shared" si="3"/>
        <v>4650</v>
      </c>
    </row>
    <row r="16" spans="1:13" s="36" customFormat="1" ht="30" customHeight="1" x14ac:dyDescent="0.2">
      <c r="A16" s="192"/>
      <c r="B16" s="138" t="s">
        <v>95</v>
      </c>
      <c r="C16" s="82" t="s">
        <v>157</v>
      </c>
      <c r="D16" s="77">
        <v>127200</v>
      </c>
      <c r="E16" s="83"/>
      <c r="F16" s="83"/>
      <c r="G16" s="83"/>
      <c r="H16" s="83"/>
      <c r="I16" s="79">
        <v>44260</v>
      </c>
      <c r="J16" s="80">
        <f t="shared" si="2"/>
        <v>34.795597484276726</v>
      </c>
      <c r="K16" s="84"/>
      <c r="L16" s="67">
        <v>76900</v>
      </c>
      <c r="M16" s="68">
        <f t="shared" si="3"/>
        <v>9612.5</v>
      </c>
    </row>
    <row r="17" spans="1:13" s="36" customFormat="1" ht="30" customHeight="1" x14ac:dyDescent="0.2">
      <c r="A17" s="192"/>
      <c r="B17" s="138" t="s">
        <v>96</v>
      </c>
      <c r="C17" s="82" t="s">
        <v>122</v>
      </c>
      <c r="D17" s="77">
        <v>28800</v>
      </c>
      <c r="E17" s="83"/>
      <c r="F17" s="83"/>
      <c r="G17" s="83"/>
      <c r="H17" s="83"/>
      <c r="I17" s="79">
        <v>0</v>
      </c>
      <c r="J17" s="80">
        <f t="shared" si="2"/>
        <v>0</v>
      </c>
      <c r="K17" s="84"/>
      <c r="L17" s="67">
        <v>21100</v>
      </c>
      <c r="M17" s="68">
        <f t="shared" si="3"/>
        <v>2637.5</v>
      </c>
    </row>
    <row r="18" spans="1:13" s="36" customFormat="1" ht="30" customHeight="1" x14ac:dyDescent="0.2">
      <c r="A18" s="192"/>
      <c r="B18" s="138" t="s">
        <v>97</v>
      </c>
      <c r="C18" s="82" t="s">
        <v>123</v>
      </c>
      <c r="D18" s="77">
        <v>63800</v>
      </c>
      <c r="E18" s="83"/>
      <c r="F18" s="83"/>
      <c r="G18" s="83"/>
      <c r="H18" s="83"/>
      <c r="I18" s="79">
        <v>0</v>
      </c>
      <c r="J18" s="80">
        <f t="shared" si="2"/>
        <v>0</v>
      </c>
      <c r="K18" s="85"/>
      <c r="L18" s="67">
        <v>11200</v>
      </c>
      <c r="M18" s="68">
        <f t="shared" si="3"/>
        <v>1400</v>
      </c>
    </row>
    <row r="19" spans="1:13" s="36" customFormat="1" ht="30" customHeight="1" x14ac:dyDescent="0.2">
      <c r="A19" s="192"/>
      <c r="B19" s="138" t="s">
        <v>98</v>
      </c>
      <c r="C19" s="82" t="s">
        <v>121</v>
      </c>
      <c r="D19" s="77">
        <v>2200</v>
      </c>
      <c r="E19" s="83"/>
      <c r="F19" s="83"/>
      <c r="G19" s="83"/>
      <c r="H19" s="83"/>
      <c r="I19" s="79">
        <v>0</v>
      </c>
      <c r="J19" s="80">
        <f t="shared" si="2"/>
        <v>0</v>
      </c>
      <c r="K19" s="84"/>
      <c r="L19" s="67">
        <v>1600</v>
      </c>
      <c r="M19" s="68">
        <f t="shared" si="3"/>
        <v>200</v>
      </c>
    </row>
    <row r="20" spans="1:13" s="36" customFormat="1" ht="30" customHeight="1" x14ac:dyDescent="0.2">
      <c r="A20" s="192"/>
      <c r="B20" s="138" t="s">
        <v>101</v>
      </c>
      <c r="C20" s="82" t="s">
        <v>158</v>
      </c>
      <c r="D20" s="77">
        <v>19200</v>
      </c>
      <c r="E20" s="83"/>
      <c r="F20" s="83"/>
      <c r="G20" s="83"/>
      <c r="H20" s="83"/>
      <c r="I20" s="79">
        <v>0</v>
      </c>
      <c r="J20" s="80">
        <f t="shared" si="2"/>
        <v>0</v>
      </c>
      <c r="K20" s="84"/>
      <c r="L20" s="67">
        <v>8200</v>
      </c>
      <c r="M20" s="68">
        <f t="shared" ref="M20:M54" si="4">L20/8</f>
        <v>1025</v>
      </c>
    </row>
    <row r="21" spans="1:13" s="36" customFormat="1" ht="30" customHeight="1" x14ac:dyDescent="0.2">
      <c r="A21" s="192"/>
      <c r="B21" s="138" t="s">
        <v>99</v>
      </c>
      <c r="C21" s="82" t="s">
        <v>125</v>
      </c>
      <c r="D21" s="77">
        <v>1817700</v>
      </c>
      <c r="E21" s="83"/>
      <c r="F21" s="83"/>
      <c r="G21" s="83"/>
      <c r="H21" s="83"/>
      <c r="I21" s="79">
        <v>970000</v>
      </c>
      <c r="J21" s="80">
        <f t="shared" si="2"/>
        <v>53.364141497496838</v>
      </c>
      <c r="K21" s="84"/>
      <c r="L21" s="67">
        <v>705700</v>
      </c>
      <c r="M21" s="68">
        <f t="shared" si="4"/>
        <v>88212.5</v>
      </c>
    </row>
    <row r="22" spans="1:13" s="36" customFormat="1" ht="30" customHeight="1" x14ac:dyDescent="0.2">
      <c r="A22" s="192"/>
      <c r="B22" s="138" t="s">
        <v>144</v>
      </c>
      <c r="C22" s="82" t="s">
        <v>126</v>
      </c>
      <c r="D22" s="77">
        <v>49000</v>
      </c>
      <c r="E22" s="83"/>
      <c r="F22" s="83"/>
      <c r="G22" s="83"/>
      <c r="H22" s="83"/>
      <c r="I22" s="79">
        <v>13250</v>
      </c>
      <c r="J22" s="80">
        <f t="shared" si="2"/>
        <v>27.040816326530614</v>
      </c>
      <c r="K22" s="85"/>
      <c r="L22" s="67">
        <v>5800</v>
      </c>
      <c r="M22" s="68">
        <f t="shared" si="4"/>
        <v>725</v>
      </c>
    </row>
    <row r="23" spans="1:13" s="36" customFormat="1" ht="30" customHeight="1" x14ac:dyDescent="0.2">
      <c r="A23" s="192"/>
      <c r="B23" s="138" t="s">
        <v>145</v>
      </c>
      <c r="C23" s="82" t="s">
        <v>125</v>
      </c>
      <c r="D23" s="77">
        <v>120000</v>
      </c>
      <c r="E23" s="83"/>
      <c r="F23" s="83"/>
      <c r="G23" s="83"/>
      <c r="H23" s="83"/>
      <c r="I23" s="79">
        <v>60000</v>
      </c>
      <c r="J23" s="80">
        <f t="shared" si="2"/>
        <v>50</v>
      </c>
      <c r="K23" s="84"/>
      <c r="L23" s="67">
        <v>39100</v>
      </c>
      <c r="M23" s="68">
        <f t="shared" si="4"/>
        <v>4887.5</v>
      </c>
    </row>
    <row r="24" spans="1:13" s="36" customFormat="1" ht="30" customHeight="1" x14ac:dyDescent="0.2">
      <c r="A24" s="192"/>
      <c r="B24" s="138" t="s">
        <v>146</v>
      </c>
      <c r="C24" s="82" t="s">
        <v>150</v>
      </c>
      <c r="D24" s="77">
        <v>12000</v>
      </c>
      <c r="E24" s="86"/>
      <c r="F24" s="86"/>
      <c r="G24" s="86"/>
      <c r="H24" s="86"/>
      <c r="I24" s="79">
        <v>12000</v>
      </c>
      <c r="J24" s="80">
        <f t="shared" si="2"/>
        <v>100</v>
      </c>
      <c r="K24" s="84"/>
      <c r="L24" s="67"/>
      <c r="M24" s="68"/>
    </row>
    <row r="25" spans="1:13" s="36" customFormat="1" ht="30" customHeight="1" x14ac:dyDescent="0.2">
      <c r="A25" s="192"/>
      <c r="B25" s="138" t="s">
        <v>147</v>
      </c>
      <c r="C25" s="82" t="s">
        <v>128</v>
      </c>
      <c r="D25" s="87">
        <v>50500</v>
      </c>
      <c r="E25" s="83"/>
      <c r="F25" s="83"/>
      <c r="G25" s="83"/>
      <c r="H25" s="83"/>
      <c r="I25" s="88">
        <v>39500</v>
      </c>
      <c r="J25" s="80">
        <f t="shared" si="2"/>
        <v>78.21782178217822</v>
      </c>
      <c r="K25" s="84"/>
      <c r="L25" s="67"/>
      <c r="M25" s="68"/>
    </row>
    <row r="26" spans="1:13" s="36" customFormat="1" ht="30" customHeight="1" x14ac:dyDescent="0.2">
      <c r="A26" s="192"/>
      <c r="B26" s="138" t="s">
        <v>148</v>
      </c>
      <c r="C26" s="82" t="s">
        <v>129</v>
      </c>
      <c r="D26" s="87">
        <v>8000</v>
      </c>
      <c r="E26" s="83"/>
      <c r="F26" s="83"/>
      <c r="G26" s="83"/>
      <c r="H26" s="83"/>
      <c r="I26" s="88">
        <v>8000</v>
      </c>
      <c r="J26" s="80">
        <f t="shared" si="2"/>
        <v>100</v>
      </c>
      <c r="K26" s="84"/>
      <c r="L26" s="67">
        <v>36000</v>
      </c>
      <c r="M26" s="68">
        <f t="shared" ref="M26:M27" si="5">L26/8</f>
        <v>4500</v>
      </c>
    </row>
    <row r="27" spans="1:13" s="35" customFormat="1" ht="30" customHeight="1" x14ac:dyDescent="0.2">
      <c r="A27" s="193"/>
      <c r="B27" s="138" t="s">
        <v>100</v>
      </c>
      <c r="C27" s="82" t="s">
        <v>127</v>
      </c>
      <c r="D27" s="87">
        <v>82200</v>
      </c>
      <c r="E27" s="83"/>
      <c r="F27" s="83"/>
      <c r="G27" s="83"/>
      <c r="H27" s="83"/>
      <c r="I27" s="79">
        <v>130646.17</v>
      </c>
      <c r="J27" s="80">
        <f t="shared" si="2"/>
        <v>158.93694647201946</v>
      </c>
      <c r="K27" s="66"/>
      <c r="L27" s="27">
        <v>10000</v>
      </c>
      <c r="M27" s="30">
        <f t="shared" si="5"/>
        <v>1250</v>
      </c>
    </row>
    <row r="28" spans="1:13" s="35" customFormat="1" ht="30" customHeight="1" x14ac:dyDescent="0.2">
      <c r="A28" s="141">
        <v>2</v>
      </c>
      <c r="B28" s="93" t="s">
        <v>69</v>
      </c>
      <c r="C28" s="55" t="s">
        <v>159</v>
      </c>
      <c r="D28" s="94">
        <f>D30</f>
        <v>135650</v>
      </c>
      <c r="E28" s="95"/>
      <c r="F28" s="95"/>
      <c r="G28" s="95"/>
      <c r="H28" s="95"/>
      <c r="I28" s="96">
        <f>I30</f>
        <v>67900</v>
      </c>
      <c r="J28" s="97">
        <f>I28*100/D28</f>
        <v>50.055289347585699</v>
      </c>
      <c r="K28" s="98" t="s">
        <v>36</v>
      </c>
      <c r="L28" s="27">
        <v>60700</v>
      </c>
      <c r="M28" s="30">
        <f t="shared" si="4"/>
        <v>7587.5</v>
      </c>
    </row>
    <row r="29" spans="1:13" s="51" customFormat="1" ht="30" customHeight="1" x14ac:dyDescent="0.2">
      <c r="A29" s="142"/>
      <c r="B29" s="89" t="s">
        <v>102</v>
      </c>
      <c r="C29" s="147"/>
      <c r="D29" s="148"/>
      <c r="E29" s="148"/>
      <c r="F29" s="148"/>
      <c r="G29" s="148"/>
      <c r="H29" s="148"/>
      <c r="I29" s="148"/>
      <c r="J29" s="148"/>
      <c r="K29" s="149"/>
      <c r="L29" s="53">
        <v>50300</v>
      </c>
      <c r="M29" s="52">
        <f t="shared" si="4"/>
        <v>6287.5</v>
      </c>
    </row>
    <row r="30" spans="1:13" s="36" customFormat="1" ht="30" customHeight="1" x14ac:dyDescent="0.2">
      <c r="A30" s="142"/>
      <c r="B30" s="89" t="s">
        <v>90</v>
      </c>
      <c r="C30" s="63"/>
      <c r="D30" s="67">
        <f>D31</f>
        <v>135650</v>
      </c>
      <c r="E30" s="60"/>
      <c r="F30" s="60"/>
      <c r="G30" s="60"/>
      <c r="H30" s="60"/>
      <c r="I30" s="68">
        <f>I31</f>
        <v>67900</v>
      </c>
      <c r="J30" s="80">
        <f t="shared" si="2"/>
        <v>50.055289347585699</v>
      </c>
      <c r="K30" s="62"/>
      <c r="L30" s="61"/>
      <c r="M30" s="62"/>
    </row>
    <row r="31" spans="1:13" s="36" customFormat="1" ht="30" customHeight="1" x14ac:dyDescent="0.2">
      <c r="A31" s="143"/>
      <c r="B31" s="89" t="s">
        <v>91</v>
      </c>
      <c r="C31" s="63" t="s">
        <v>131</v>
      </c>
      <c r="D31" s="67">
        <v>135650</v>
      </c>
      <c r="E31" s="60"/>
      <c r="F31" s="60"/>
      <c r="G31" s="60"/>
      <c r="H31" s="60"/>
      <c r="I31" s="91">
        <v>67900</v>
      </c>
      <c r="J31" s="80">
        <f>I31*100/D31</f>
        <v>50.055289347585699</v>
      </c>
      <c r="K31" s="92"/>
      <c r="L31" s="61"/>
      <c r="M31" s="62"/>
    </row>
    <row r="32" spans="1:13" s="35" customFormat="1" ht="30" customHeight="1" x14ac:dyDescent="0.2">
      <c r="A32" s="141">
        <v>3</v>
      </c>
      <c r="B32" s="106" t="s">
        <v>86</v>
      </c>
      <c r="C32" s="99" t="s">
        <v>160</v>
      </c>
      <c r="D32" s="100">
        <f>D34</f>
        <v>68650</v>
      </c>
      <c r="E32" s="100">
        <f t="shared" ref="E32:H32" si="6">E33</f>
        <v>0</v>
      </c>
      <c r="F32" s="100">
        <f t="shared" si="6"/>
        <v>0</v>
      </c>
      <c r="G32" s="100">
        <f t="shared" si="6"/>
        <v>0</v>
      </c>
      <c r="H32" s="100">
        <f t="shared" si="6"/>
        <v>0</v>
      </c>
      <c r="I32" s="100">
        <f>I34</f>
        <v>21850</v>
      </c>
      <c r="J32" s="100">
        <f>J34</f>
        <v>31.828113619810633</v>
      </c>
      <c r="K32" s="101" t="s">
        <v>36</v>
      </c>
      <c r="L32" s="69">
        <v>50300</v>
      </c>
      <c r="M32" s="70"/>
    </row>
    <row r="33" spans="1:17" s="103" customFormat="1" ht="30" customHeight="1" x14ac:dyDescent="0.2">
      <c r="A33" s="142"/>
      <c r="B33" s="107" t="s">
        <v>110</v>
      </c>
      <c r="C33" s="144"/>
      <c r="D33" s="145"/>
      <c r="E33" s="145"/>
      <c r="F33" s="145"/>
      <c r="G33" s="145"/>
      <c r="H33" s="145"/>
      <c r="I33" s="145"/>
      <c r="J33" s="145"/>
      <c r="K33" s="146"/>
      <c r="L33" s="102"/>
      <c r="M33" s="90"/>
    </row>
    <row r="34" spans="1:17" s="36" customFormat="1" ht="30" customHeight="1" x14ac:dyDescent="0.2">
      <c r="A34" s="142"/>
      <c r="B34" s="60" t="s">
        <v>90</v>
      </c>
      <c r="C34" s="63"/>
      <c r="D34" s="64">
        <f>SUM(D35:D38)</f>
        <v>68650</v>
      </c>
      <c r="E34" s="64">
        <f t="shared" ref="E34:H34" si="7">E35</f>
        <v>0</v>
      </c>
      <c r="F34" s="64">
        <f t="shared" si="7"/>
        <v>0</v>
      </c>
      <c r="G34" s="64">
        <f t="shared" si="7"/>
        <v>0</v>
      </c>
      <c r="H34" s="64">
        <f t="shared" si="7"/>
        <v>0</v>
      </c>
      <c r="I34" s="64">
        <f>SUM(I35:I38)</f>
        <v>21850</v>
      </c>
      <c r="J34" s="64">
        <f>I34*100/D34</f>
        <v>31.828113619810633</v>
      </c>
      <c r="K34" s="62"/>
      <c r="L34" s="61"/>
      <c r="M34" s="62"/>
    </row>
    <row r="35" spans="1:17" s="36" customFormat="1" ht="30" customHeight="1" x14ac:dyDescent="0.2">
      <c r="A35" s="142"/>
      <c r="B35" s="108" t="s">
        <v>117</v>
      </c>
      <c r="C35" s="82" t="s">
        <v>132</v>
      </c>
      <c r="D35" s="87">
        <v>7950</v>
      </c>
      <c r="E35" s="83"/>
      <c r="F35" s="83"/>
      <c r="G35" s="83"/>
      <c r="H35" s="83"/>
      <c r="I35" s="91">
        <v>7950</v>
      </c>
      <c r="J35" s="80">
        <f t="shared" ref="J35:J38" si="8">I35*100/D35</f>
        <v>100</v>
      </c>
      <c r="K35" s="104"/>
      <c r="L35" s="67"/>
      <c r="M35" s="68"/>
    </row>
    <row r="36" spans="1:17" s="36" customFormat="1" ht="30" customHeight="1" x14ac:dyDescent="0.2">
      <c r="A36" s="142"/>
      <c r="B36" s="108" t="s">
        <v>151</v>
      </c>
      <c r="C36" s="76" t="s">
        <v>134</v>
      </c>
      <c r="D36" s="77">
        <v>3900</v>
      </c>
      <c r="E36" s="78"/>
      <c r="F36" s="78"/>
      <c r="G36" s="78"/>
      <c r="H36" s="78"/>
      <c r="I36" s="91">
        <v>3900</v>
      </c>
      <c r="J36" s="80">
        <f t="shared" si="8"/>
        <v>100</v>
      </c>
      <c r="K36" s="105"/>
      <c r="L36" s="67">
        <v>7200</v>
      </c>
      <c r="M36" s="68">
        <f t="shared" ref="M36:M49" si="9">L36/8</f>
        <v>900</v>
      </c>
    </row>
    <row r="37" spans="1:17" s="36" customFormat="1" ht="30" customHeight="1" x14ac:dyDescent="0.2">
      <c r="A37" s="142"/>
      <c r="B37" s="108" t="s">
        <v>153</v>
      </c>
      <c r="C37" s="76" t="s">
        <v>134</v>
      </c>
      <c r="D37" s="87">
        <v>10000</v>
      </c>
      <c r="E37" s="83"/>
      <c r="F37" s="83"/>
      <c r="G37" s="83"/>
      <c r="H37" s="83"/>
      <c r="I37" s="91">
        <v>10000</v>
      </c>
      <c r="J37" s="80">
        <f t="shared" si="8"/>
        <v>100</v>
      </c>
      <c r="K37" s="104"/>
      <c r="L37" s="67"/>
      <c r="M37" s="68"/>
    </row>
    <row r="38" spans="1:17" s="36" customFormat="1" ht="30" customHeight="1" x14ac:dyDescent="0.2">
      <c r="A38" s="143"/>
      <c r="B38" s="108" t="s">
        <v>154</v>
      </c>
      <c r="C38" s="82" t="s">
        <v>136</v>
      </c>
      <c r="D38" s="87">
        <v>46800</v>
      </c>
      <c r="E38" s="83"/>
      <c r="F38" s="83"/>
      <c r="G38" s="83"/>
      <c r="H38" s="83"/>
      <c r="I38" s="91">
        <v>0</v>
      </c>
      <c r="J38" s="80">
        <f t="shared" si="8"/>
        <v>0</v>
      </c>
      <c r="K38" s="104"/>
      <c r="L38" s="67">
        <v>7000</v>
      </c>
      <c r="M38" s="68">
        <f t="shared" ref="M38" si="10">L38/8</f>
        <v>875</v>
      </c>
    </row>
    <row r="39" spans="1:17" s="36" customFormat="1" ht="30" customHeight="1" x14ac:dyDescent="0.2">
      <c r="A39" s="141">
        <v>4</v>
      </c>
      <c r="B39" s="111" t="s">
        <v>104</v>
      </c>
      <c r="C39" s="112" t="s">
        <v>124</v>
      </c>
      <c r="D39" s="113">
        <v>2140</v>
      </c>
      <c r="E39" s="114"/>
      <c r="F39" s="114"/>
      <c r="G39" s="114"/>
      <c r="H39" s="114"/>
      <c r="I39" s="115">
        <f>I41</f>
        <v>2140</v>
      </c>
      <c r="J39" s="116">
        <f t="shared" si="2"/>
        <v>100</v>
      </c>
      <c r="K39" s="117" t="s">
        <v>36</v>
      </c>
      <c r="L39" s="67"/>
      <c r="M39" s="68"/>
    </row>
    <row r="40" spans="1:17" s="35" customFormat="1" ht="43.5" customHeight="1" x14ac:dyDescent="0.2">
      <c r="A40" s="142"/>
      <c r="B40" s="109" t="s">
        <v>105</v>
      </c>
      <c r="C40" s="150"/>
      <c r="D40" s="151"/>
      <c r="E40" s="151"/>
      <c r="F40" s="151"/>
      <c r="G40" s="151"/>
      <c r="H40" s="151"/>
      <c r="I40" s="151"/>
      <c r="J40" s="151"/>
      <c r="K40" s="152"/>
      <c r="L40" s="27"/>
      <c r="M40" s="30"/>
    </row>
    <row r="41" spans="1:17" s="28" customFormat="1" ht="30" customHeight="1" x14ac:dyDescent="0.2">
      <c r="A41" s="142"/>
      <c r="B41" s="108" t="s">
        <v>90</v>
      </c>
      <c r="C41" s="82"/>
      <c r="D41" s="87">
        <v>2140</v>
      </c>
      <c r="E41" s="83"/>
      <c r="F41" s="83"/>
      <c r="G41" s="83"/>
      <c r="H41" s="83"/>
      <c r="I41" s="110">
        <f>I42</f>
        <v>2140</v>
      </c>
      <c r="J41" s="80">
        <f>I41*100/D41</f>
        <v>100</v>
      </c>
      <c r="K41" s="104"/>
      <c r="L41" s="27"/>
      <c r="M41" s="30"/>
      <c r="Q41" s="121"/>
    </row>
    <row r="42" spans="1:17" s="36" customFormat="1" ht="30" customHeight="1" x14ac:dyDescent="0.2">
      <c r="A42" s="143"/>
      <c r="B42" s="108" t="s">
        <v>107</v>
      </c>
      <c r="C42" s="82" t="s">
        <v>134</v>
      </c>
      <c r="D42" s="87">
        <v>2140</v>
      </c>
      <c r="E42" s="83"/>
      <c r="F42" s="83"/>
      <c r="G42" s="83"/>
      <c r="H42" s="83"/>
      <c r="I42" s="91">
        <v>2140</v>
      </c>
      <c r="J42" s="80">
        <f t="shared" si="2"/>
        <v>100</v>
      </c>
      <c r="K42" s="104"/>
      <c r="L42" s="67"/>
      <c r="M42" s="68"/>
      <c r="Q42" s="122"/>
    </row>
    <row r="43" spans="1:17" s="36" customFormat="1" ht="30" customHeight="1" x14ac:dyDescent="0.2">
      <c r="A43" s="141">
        <v>5</v>
      </c>
      <c r="B43" s="118" t="s">
        <v>86</v>
      </c>
      <c r="C43" s="119" t="s">
        <v>161</v>
      </c>
      <c r="D43" s="113">
        <f>D45</f>
        <v>162720</v>
      </c>
      <c r="E43" s="113">
        <f t="shared" ref="E43:H43" si="11">E44</f>
        <v>0</v>
      </c>
      <c r="F43" s="113">
        <f t="shared" si="11"/>
        <v>0</v>
      </c>
      <c r="G43" s="113">
        <f t="shared" si="11"/>
        <v>0</v>
      </c>
      <c r="H43" s="113">
        <f t="shared" si="11"/>
        <v>0</v>
      </c>
      <c r="I43" s="113">
        <f>I45</f>
        <v>59923.95</v>
      </c>
      <c r="J43" s="113">
        <f>J45</f>
        <v>36.826419616519175</v>
      </c>
      <c r="K43" s="117" t="s">
        <v>36</v>
      </c>
      <c r="L43" s="67"/>
      <c r="M43" s="68"/>
      <c r="Q43" s="122"/>
    </row>
    <row r="44" spans="1:17" s="36" customFormat="1" ht="30" customHeight="1" x14ac:dyDescent="0.2">
      <c r="A44" s="142"/>
      <c r="B44" s="108" t="s">
        <v>110</v>
      </c>
      <c r="C44" s="153"/>
      <c r="D44" s="154"/>
      <c r="E44" s="154"/>
      <c r="F44" s="154"/>
      <c r="G44" s="154"/>
      <c r="H44" s="154"/>
      <c r="I44" s="154"/>
      <c r="J44" s="154"/>
      <c r="K44" s="155"/>
      <c r="L44" s="67">
        <v>2140</v>
      </c>
      <c r="M44" s="68">
        <f t="shared" si="9"/>
        <v>267.5</v>
      </c>
      <c r="Q44" s="122"/>
    </row>
    <row r="45" spans="1:17" s="120" customFormat="1" ht="30" customHeight="1" x14ac:dyDescent="0.2">
      <c r="A45" s="142"/>
      <c r="B45" s="108" t="s">
        <v>90</v>
      </c>
      <c r="C45" s="82"/>
      <c r="D45" s="87">
        <f>D46+D47</f>
        <v>162720</v>
      </c>
      <c r="E45" s="87">
        <f t="shared" ref="E45:H45" si="12">E46+E47</f>
        <v>0</v>
      </c>
      <c r="F45" s="87">
        <f t="shared" si="12"/>
        <v>0</v>
      </c>
      <c r="G45" s="87">
        <f t="shared" si="12"/>
        <v>0</v>
      </c>
      <c r="H45" s="87">
        <f t="shared" si="12"/>
        <v>0</v>
      </c>
      <c r="I45" s="87">
        <f>I46+I47</f>
        <v>59923.95</v>
      </c>
      <c r="J45" s="80">
        <f>I45*100/D45</f>
        <v>36.826419616519175</v>
      </c>
      <c r="K45" s="104"/>
      <c r="L45" s="67"/>
      <c r="M45" s="68">
        <f t="shared" ref="M45" si="13">L45/8</f>
        <v>0</v>
      </c>
      <c r="Q45" s="123"/>
    </row>
    <row r="46" spans="1:17" s="36" customFormat="1" ht="30" customHeight="1" x14ac:dyDescent="0.2">
      <c r="A46" s="142"/>
      <c r="B46" s="108" t="s">
        <v>111</v>
      </c>
      <c r="C46" s="82" t="s">
        <v>134</v>
      </c>
      <c r="D46" s="87">
        <v>72720</v>
      </c>
      <c r="E46" s="83"/>
      <c r="F46" s="83"/>
      <c r="G46" s="83"/>
      <c r="H46" s="83"/>
      <c r="I46" s="91">
        <v>55840</v>
      </c>
      <c r="J46" s="80">
        <f>I46*100/D46</f>
        <v>76.787678767876784</v>
      </c>
      <c r="K46" s="104"/>
      <c r="L46" s="67"/>
      <c r="M46" s="68"/>
      <c r="Q46" s="122"/>
    </row>
    <row r="47" spans="1:17" s="36" customFormat="1" ht="30" customHeight="1" x14ac:dyDescent="0.2">
      <c r="A47" s="143"/>
      <c r="B47" s="108" t="s">
        <v>112</v>
      </c>
      <c r="C47" s="82" t="s">
        <v>135</v>
      </c>
      <c r="D47" s="87">
        <v>90000</v>
      </c>
      <c r="E47" s="83"/>
      <c r="F47" s="83"/>
      <c r="G47" s="83"/>
      <c r="H47" s="83"/>
      <c r="I47" s="91">
        <v>4083.95</v>
      </c>
      <c r="J47" s="80">
        <f>I47*100/D47</f>
        <v>4.5377222222222224</v>
      </c>
      <c r="K47" s="104"/>
      <c r="L47" s="67"/>
      <c r="M47" s="68"/>
      <c r="Q47" s="122"/>
    </row>
    <row r="48" spans="1:17" s="36" customFormat="1" ht="30" customHeight="1" x14ac:dyDescent="0.2">
      <c r="A48" s="141">
        <v>6</v>
      </c>
      <c r="B48" s="111" t="s">
        <v>104</v>
      </c>
      <c r="C48" s="119" t="s">
        <v>121</v>
      </c>
      <c r="D48" s="113">
        <f>D51</f>
        <v>54600</v>
      </c>
      <c r="E48" s="113">
        <f t="shared" ref="E48:H48" si="14">E49</f>
        <v>0</v>
      </c>
      <c r="F48" s="113">
        <f t="shared" si="14"/>
        <v>0</v>
      </c>
      <c r="G48" s="113">
        <f t="shared" si="14"/>
        <v>0</v>
      </c>
      <c r="H48" s="113">
        <f t="shared" si="14"/>
        <v>0</v>
      </c>
      <c r="I48" s="139">
        <v>0</v>
      </c>
      <c r="J48" s="113">
        <f>J49</f>
        <v>0</v>
      </c>
      <c r="K48" s="117" t="s">
        <v>36</v>
      </c>
      <c r="L48" s="67"/>
      <c r="M48" s="68"/>
      <c r="Q48" s="122"/>
    </row>
    <row r="49" spans="1:18" s="35" customFormat="1" ht="45" customHeight="1" x14ac:dyDescent="0.2">
      <c r="A49" s="142"/>
      <c r="B49" s="109" t="s">
        <v>105</v>
      </c>
      <c r="C49" s="150"/>
      <c r="D49" s="151"/>
      <c r="E49" s="151"/>
      <c r="F49" s="151"/>
      <c r="G49" s="151"/>
      <c r="H49" s="151"/>
      <c r="I49" s="151"/>
      <c r="J49" s="151"/>
      <c r="K49" s="152"/>
      <c r="L49" s="27">
        <v>139520</v>
      </c>
      <c r="M49" s="30">
        <f t="shared" si="9"/>
        <v>17440</v>
      </c>
      <c r="Q49" s="124"/>
    </row>
    <row r="50" spans="1:18" s="28" customFormat="1" ht="30" customHeight="1" x14ac:dyDescent="0.2">
      <c r="A50" s="142"/>
      <c r="B50" s="108" t="s">
        <v>90</v>
      </c>
      <c r="C50" s="82"/>
      <c r="D50" s="87">
        <f>D51</f>
        <v>54600</v>
      </c>
      <c r="E50" s="87">
        <f t="shared" ref="E50:H50" si="15">E51</f>
        <v>0</v>
      </c>
      <c r="F50" s="87">
        <f t="shared" si="15"/>
        <v>0</v>
      </c>
      <c r="G50" s="87">
        <f t="shared" si="15"/>
        <v>0</v>
      </c>
      <c r="H50" s="87">
        <f t="shared" si="15"/>
        <v>0</v>
      </c>
      <c r="I50" s="91">
        <v>0</v>
      </c>
      <c r="J50" s="80">
        <f>I50*100/D50</f>
        <v>0</v>
      </c>
      <c r="K50" s="104"/>
      <c r="L50" s="27"/>
      <c r="M50" s="30"/>
      <c r="Q50" s="121"/>
    </row>
    <row r="51" spans="1:18" s="35" customFormat="1" ht="46.5" customHeight="1" x14ac:dyDescent="0.2">
      <c r="A51" s="143"/>
      <c r="B51" s="109" t="s">
        <v>133</v>
      </c>
      <c r="C51" s="140" t="s">
        <v>121</v>
      </c>
      <c r="D51" s="32">
        <v>54600</v>
      </c>
      <c r="E51" s="31"/>
      <c r="F51" s="31"/>
      <c r="G51" s="31"/>
      <c r="H51" s="31"/>
      <c r="I51" s="65">
        <v>0</v>
      </c>
      <c r="J51" s="29">
        <f>I51*100/D51</f>
        <v>0</v>
      </c>
      <c r="K51" s="33"/>
      <c r="L51" s="27"/>
      <c r="M51" s="30"/>
      <c r="Q51" s="124"/>
    </row>
    <row r="52" spans="1:18" s="35" customFormat="1" ht="30" customHeight="1" x14ac:dyDescent="0.2">
      <c r="A52" s="141">
        <v>7</v>
      </c>
      <c r="B52" s="125" t="s">
        <v>108</v>
      </c>
      <c r="C52" s="140" t="s">
        <v>121</v>
      </c>
      <c r="D52" s="94">
        <f>D54</f>
        <v>10000</v>
      </c>
      <c r="E52" s="95"/>
      <c r="F52" s="95"/>
      <c r="G52" s="95"/>
      <c r="H52" s="95"/>
      <c r="I52" s="126">
        <f>I53</f>
        <v>0</v>
      </c>
      <c r="J52" s="97">
        <f t="shared" si="2"/>
        <v>0</v>
      </c>
      <c r="K52" s="98" t="s">
        <v>36</v>
      </c>
      <c r="L52" s="27"/>
      <c r="M52" s="30"/>
      <c r="Q52" s="124"/>
    </row>
    <row r="53" spans="1:18" s="35" customFormat="1" ht="30" customHeight="1" x14ac:dyDescent="0.2">
      <c r="A53" s="142"/>
      <c r="B53" s="89" t="s">
        <v>109</v>
      </c>
      <c r="C53" s="196"/>
      <c r="D53" s="197"/>
      <c r="E53" s="197"/>
      <c r="F53" s="197"/>
      <c r="G53" s="197"/>
      <c r="H53" s="197"/>
      <c r="I53" s="197"/>
      <c r="J53" s="197"/>
      <c r="K53" s="198"/>
      <c r="L53" s="27">
        <v>39000</v>
      </c>
      <c r="M53" s="30">
        <f t="shared" si="4"/>
        <v>4875</v>
      </c>
      <c r="Q53" s="124"/>
    </row>
    <row r="54" spans="1:18" s="51" customFormat="1" ht="30" customHeight="1" x14ac:dyDescent="0.2">
      <c r="A54" s="142"/>
      <c r="B54" s="89" t="s">
        <v>106</v>
      </c>
      <c r="C54" s="63"/>
      <c r="D54" s="67">
        <f>D55</f>
        <v>10000</v>
      </c>
      <c r="E54" s="60"/>
      <c r="F54" s="60"/>
      <c r="G54" s="60"/>
      <c r="H54" s="60"/>
      <c r="I54" s="67">
        <f>I55</f>
        <v>0</v>
      </c>
      <c r="J54" s="80">
        <f>I54*100/D54</f>
        <v>0</v>
      </c>
      <c r="K54" s="62"/>
      <c r="L54" s="53">
        <v>38000</v>
      </c>
      <c r="M54" s="52">
        <f t="shared" si="4"/>
        <v>4750</v>
      </c>
      <c r="R54" s="54" t="s">
        <v>87</v>
      </c>
    </row>
    <row r="55" spans="1:18" s="36" customFormat="1" ht="41.25" customHeight="1" x14ac:dyDescent="0.2">
      <c r="A55" s="143"/>
      <c r="B55" s="127" t="s">
        <v>162</v>
      </c>
      <c r="C55" s="140" t="s">
        <v>121</v>
      </c>
      <c r="D55" s="67">
        <v>10000</v>
      </c>
      <c r="E55" s="60"/>
      <c r="F55" s="60"/>
      <c r="G55" s="60"/>
      <c r="H55" s="60"/>
      <c r="I55" s="128">
        <v>0</v>
      </c>
      <c r="J55" s="80">
        <f>I55*100/D55</f>
        <v>0</v>
      </c>
      <c r="K55" s="92"/>
      <c r="L55" s="61"/>
      <c r="M55" s="62"/>
    </row>
    <row r="56" spans="1:18" s="36" customFormat="1" ht="35.25" customHeight="1" x14ac:dyDescent="0.2">
      <c r="A56" s="199" t="s">
        <v>152</v>
      </c>
      <c r="B56" s="200"/>
      <c r="C56" s="201"/>
      <c r="D56" s="134">
        <f t="shared" ref="D56:H56" si="16">D8+D28+D32+D39+D43+D48+D52</f>
        <v>4091660</v>
      </c>
      <c r="E56" s="46">
        <f t="shared" si="16"/>
        <v>0</v>
      </c>
      <c r="F56" s="46">
        <f t="shared" si="16"/>
        <v>0</v>
      </c>
      <c r="G56" s="46">
        <f t="shared" si="16"/>
        <v>0</v>
      </c>
      <c r="H56" s="46">
        <f t="shared" si="16"/>
        <v>0</v>
      </c>
      <c r="I56" s="46">
        <f>I8+I28+I32+I39+I43+I48+I52</f>
        <v>2064870.1199999999</v>
      </c>
      <c r="J56" s="47">
        <f>I56*100/D56</f>
        <v>50.465339739861086</v>
      </c>
      <c r="K56" s="48"/>
      <c r="L56" s="61"/>
      <c r="M56" s="62"/>
    </row>
    <row r="57" spans="1:18" s="35" customFormat="1" ht="34.5" customHeight="1" x14ac:dyDescent="0.2">
      <c r="A57" s="135"/>
      <c r="B57" s="129"/>
      <c r="C57" s="129"/>
      <c r="D57" s="130"/>
      <c r="E57" s="130"/>
      <c r="F57" s="130"/>
      <c r="G57" s="130"/>
      <c r="H57" s="130"/>
      <c r="I57" s="130"/>
      <c r="J57" s="131"/>
      <c r="K57" s="129"/>
      <c r="L57" s="69">
        <v>38000</v>
      </c>
      <c r="M57" s="70"/>
    </row>
    <row r="58" spans="1:18" s="35" customFormat="1" ht="34.5" customHeight="1" x14ac:dyDescent="0.3">
      <c r="A58" s="28"/>
      <c r="B58" s="72"/>
      <c r="C58" s="73" t="s">
        <v>113</v>
      </c>
      <c r="D58" s="72"/>
      <c r="E58" s="72"/>
      <c r="F58" s="72"/>
      <c r="G58" s="194" t="s">
        <v>114</v>
      </c>
      <c r="H58" s="194"/>
      <c r="I58" s="72"/>
      <c r="J58" s="74"/>
      <c r="K58" s="73"/>
      <c r="L58" s="132"/>
      <c r="M58" s="133"/>
    </row>
    <row r="59" spans="1:18" s="45" customFormat="1" ht="33.75" customHeight="1" x14ac:dyDescent="0.55000000000000004">
      <c r="A59" s="71"/>
      <c r="B59" s="38"/>
      <c r="C59" s="38"/>
      <c r="D59" s="38"/>
      <c r="E59" s="38"/>
      <c r="F59" s="38"/>
      <c r="G59" s="38"/>
      <c r="H59" s="38"/>
      <c r="I59" s="38"/>
      <c r="J59" s="40"/>
      <c r="K59" s="39"/>
      <c r="L59" s="75"/>
      <c r="M59" s="59"/>
      <c r="N59" s="34"/>
      <c r="O59" s="34"/>
      <c r="P59" s="34"/>
      <c r="Q59" s="34"/>
    </row>
    <row r="60" spans="1:18" ht="30.75" customHeight="1" x14ac:dyDescent="0.55000000000000004">
      <c r="A60" s="38"/>
      <c r="B60" s="38"/>
      <c r="C60" s="38" t="s">
        <v>138</v>
      </c>
      <c r="D60" s="41" t="s">
        <v>115</v>
      </c>
      <c r="E60" s="38"/>
      <c r="F60" s="38"/>
      <c r="G60" s="195" t="s">
        <v>115</v>
      </c>
      <c r="H60" s="195"/>
      <c r="I60" s="38" t="s">
        <v>142</v>
      </c>
      <c r="J60" s="40"/>
      <c r="K60" s="39"/>
      <c r="L60" s="38"/>
      <c r="M60" s="38"/>
      <c r="N60" s="38"/>
      <c r="O60" s="38"/>
      <c r="P60" s="38"/>
      <c r="Q60" s="38"/>
    </row>
    <row r="61" spans="1:18" s="38" customFormat="1" ht="20.25" x14ac:dyDescent="0.3">
      <c r="C61" s="39" t="s">
        <v>139</v>
      </c>
      <c r="I61" s="39" t="s">
        <v>141</v>
      </c>
      <c r="J61" s="42"/>
      <c r="K61" s="39"/>
    </row>
    <row r="62" spans="1:18" s="38" customFormat="1" ht="20.25" x14ac:dyDescent="0.3">
      <c r="C62" s="39" t="s">
        <v>140</v>
      </c>
      <c r="I62" s="39" t="s">
        <v>143</v>
      </c>
      <c r="J62" s="42"/>
      <c r="K62" s="39"/>
    </row>
    <row r="63" spans="1:18" s="38" customFormat="1" ht="24" x14ac:dyDescent="0.55000000000000004">
      <c r="B63" s="34"/>
      <c r="C63" s="34"/>
      <c r="D63" s="34"/>
      <c r="E63" s="34"/>
      <c r="F63" s="34"/>
      <c r="G63" s="34"/>
      <c r="H63" s="34"/>
      <c r="I63" s="43"/>
      <c r="J63" s="44"/>
      <c r="K63" s="43"/>
    </row>
    <row r="64" spans="1:18" s="38" customFormat="1" ht="24" x14ac:dyDescent="0.55000000000000004">
      <c r="B64" s="34"/>
      <c r="C64" s="34"/>
      <c r="D64" s="34"/>
      <c r="E64" s="34"/>
      <c r="F64" s="34"/>
      <c r="G64" s="34"/>
      <c r="H64" s="34"/>
      <c r="I64" s="43"/>
      <c r="J64" s="44"/>
      <c r="K64" s="43"/>
    </row>
    <row r="65" spans="1:17" s="38" customFormat="1" ht="24" x14ac:dyDescent="0.55000000000000004">
      <c r="A65" s="43"/>
      <c r="B65" s="34"/>
      <c r="C65" s="34"/>
      <c r="D65" s="34"/>
      <c r="E65" s="34"/>
      <c r="F65" s="34"/>
      <c r="G65" s="34"/>
      <c r="H65" s="34"/>
      <c r="I65" s="43"/>
      <c r="J65" s="44"/>
      <c r="K65" s="43"/>
      <c r="L65" s="37"/>
      <c r="M65" s="34"/>
      <c r="N65" s="34"/>
      <c r="O65" s="34"/>
      <c r="P65" s="34"/>
      <c r="Q65" s="34"/>
    </row>
    <row r="66" spans="1:17" ht="15.75" customHeight="1" x14ac:dyDescent="0.55000000000000004"/>
    <row r="67" spans="1:17" ht="15.75" customHeight="1" x14ac:dyDescent="0.55000000000000004"/>
    <row r="68" spans="1:17" ht="15.75" customHeight="1" x14ac:dyDescent="0.55000000000000004"/>
    <row r="69" spans="1:17" ht="15.75" customHeight="1" x14ac:dyDescent="0.55000000000000004"/>
    <row r="70" spans="1:17" ht="15.75" customHeight="1" x14ac:dyDescent="0.55000000000000004"/>
    <row r="71" spans="1:17" ht="15.75" customHeight="1" x14ac:dyDescent="0.55000000000000004"/>
    <row r="72" spans="1:17" ht="15.75" customHeight="1" x14ac:dyDescent="0.55000000000000004"/>
    <row r="73" spans="1:17" ht="15.75" customHeight="1" x14ac:dyDescent="0.55000000000000004"/>
    <row r="74" spans="1:17" ht="15.75" customHeight="1" x14ac:dyDescent="0.55000000000000004"/>
    <row r="75" spans="1:17" ht="15.75" customHeight="1" x14ac:dyDescent="0.55000000000000004"/>
    <row r="76" spans="1:17" ht="15.75" customHeight="1" x14ac:dyDescent="0.55000000000000004"/>
    <row r="77" spans="1:17" ht="15.75" customHeight="1" x14ac:dyDescent="0.55000000000000004"/>
    <row r="78" spans="1:17" ht="15.75" customHeight="1" x14ac:dyDescent="0.55000000000000004"/>
    <row r="79" spans="1:17" ht="15.75" customHeight="1" x14ac:dyDescent="0.55000000000000004"/>
    <row r="80" spans="1:17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</sheetData>
  <mergeCells count="30">
    <mergeCell ref="C9:K9"/>
    <mergeCell ref="A8:A27"/>
    <mergeCell ref="G58:H58"/>
    <mergeCell ref="G60:H60"/>
    <mergeCell ref="C53:K53"/>
    <mergeCell ref="A48:A51"/>
    <mergeCell ref="A52:A55"/>
    <mergeCell ref="A56:C56"/>
    <mergeCell ref="C49:K49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32:A38"/>
    <mergeCell ref="A39:A42"/>
    <mergeCell ref="A43:A47"/>
    <mergeCell ref="C33:K33"/>
    <mergeCell ref="C29:K29"/>
    <mergeCell ref="C40:K40"/>
    <mergeCell ref="C44:K44"/>
    <mergeCell ref="A28:A31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625" style="8" customWidth="1"/>
    <col min="3" max="3" width="17.625" style="8" customWidth="1"/>
    <col min="4" max="4" width="18.625" style="8" customWidth="1"/>
    <col min="5" max="5" width="11.625" style="8" customWidth="1"/>
    <col min="6" max="6" width="14.125" style="8" customWidth="1"/>
    <col min="7" max="7" width="8.1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60" t="s">
        <v>0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21" customHeight="1" x14ac:dyDescent="0.55000000000000004">
      <c r="A2" s="160" t="s">
        <v>1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ht="21" customHeight="1" x14ac:dyDescent="0.55000000000000004">
      <c r="A3" s="160" t="s">
        <v>2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20.25" customHeight="1" x14ac:dyDescent="0.55000000000000004">
      <c r="A4" s="162" t="s">
        <v>81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10" ht="23.25" customHeight="1" x14ac:dyDescent="0.55000000000000004">
      <c r="A5" s="216" t="s">
        <v>3</v>
      </c>
      <c r="B5" s="209" t="s">
        <v>4</v>
      </c>
      <c r="C5" s="209" t="s">
        <v>5</v>
      </c>
      <c r="D5" s="206" t="s">
        <v>6</v>
      </c>
      <c r="E5" s="207"/>
      <c r="F5" s="207"/>
      <c r="G5" s="207"/>
      <c r="H5" s="208"/>
      <c r="I5" s="209" t="s">
        <v>7</v>
      </c>
      <c r="J5" s="209" t="s">
        <v>8</v>
      </c>
    </row>
    <row r="6" spans="1:10" ht="24" x14ac:dyDescent="0.55000000000000004">
      <c r="A6" s="210"/>
      <c r="B6" s="210"/>
      <c r="C6" s="210"/>
      <c r="D6" s="212" t="s">
        <v>9</v>
      </c>
      <c r="E6" s="213" t="s">
        <v>10</v>
      </c>
      <c r="F6" s="212" t="s">
        <v>11</v>
      </c>
      <c r="G6" s="212" t="s">
        <v>12</v>
      </c>
      <c r="H6" s="212" t="s">
        <v>13</v>
      </c>
      <c r="I6" s="210"/>
      <c r="J6" s="210"/>
    </row>
    <row r="7" spans="1:10" ht="27.75" customHeight="1" x14ac:dyDescent="0.55000000000000004">
      <c r="A7" s="211"/>
      <c r="B7" s="211"/>
      <c r="C7" s="211"/>
      <c r="D7" s="211"/>
      <c r="E7" s="211"/>
      <c r="F7" s="211"/>
      <c r="G7" s="211"/>
      <c r="H7" s="211"/>
      <c r="I7" s="211"/>
      <c r="J7" s="21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60"/>
      <c r="B41" s="214"/>
      <c r="C41" s="214"/>
      <c r="D41" s="214"/>
      <c r="E41" s="214"/>
      <c r="F41" s="214"/>
      <c r="G41" s="214"/>
      <c r="H41" s="214"/>
      <c r="I41" s="214"/>
      <c r="J41" s="214"/>
    </row>
    <row r="42" spans="1:10" ht="18.75" customHeight="1" x14ac:dyDescent="0.55000000000000004">
      <c r="A42" s="160" t="s">
        <v>28</v>
      </c>
      <c r="B42" s="214"/>
      <c r="C42" s="214"/>
      <c r="D42" s="214"/>
      <c r="E42" s="214"/>
      <c r="F42" s="214"/>
      <c r="G42" s="214"/>
      <c r="H42" s="214"/>
      <c r="I42" s="214"/>
      <c r="J42" s="214"/>
    </row>
    <row r="43" spans="1:10" ht="18" customHeight="1" x14ac:dyDescent="0.55000000000000004">
      <c r="A43" s="160" t="s">
        <v>29</v>
      </c>
      <c r="B43" s="214"/>
      <c r="C43" s="214"/>
      <c r="D43" s="214"/>
      <c r="E43" s="214"/>
      <c r="F43" s="214"/>
      <c r="G43" s="214"/>
      <c r="H43" s="214"/>
      <c r="I43" s="214"/>
      <c r="J43" s="214"/>
    </row>
    <row r="44" spans="1:10" ht="20.25" customHeight="1" x14ac:dyDescent="0.55000000000000004">
      <c r="A44" s="162" t="s">
        <v>82</v>
      </c>
      <c r="B44" s="215"/>
      <c r="C44" s="215"/>
      <c r="D44" s="215"/>
      <c r="E44" s="215"/>
      <c r="F44" s="215"/>
      <c r="G44" s="215"/>
      <c r="H44" s="215"/>
      <c r="I44" s="215"/>
      <c r="J44" s="215"/>
    </row>
    <row r="45" spans="1:10" ht="14.25" customHeight="1" x14ac:dyDescent="0.55000000000000004">
      <c r="A45" s="212" t="s">
        <v>3</v>
      </c>
      <c r="B45" s="212" t="s">
        <v>4</v>
      </c>
      <c r="C45" s="219" t="s">
        <v>30</v>
      </c>
      <c r="D45" s="220"/>
      <c r="E45" s="219" t="s">
        <v>31</v>
      </c>
      <c r="F45" s="220"/>
      <c r="G45" s="219" t="s">
        <v>32</v>
      </c>
      <c r="H45" s="220"/>
      <c r="I45" s="212" t="s">
        <v>33</v>
      </c>
      <c r="J45" s="217" t="s">
        <v>34</v>
      </c>
    </row>
    <row r="46" spans="1:10" ht="31.5" customHeight="1" x14ac:dyDescent="0.55000000000000004">
      <c r="A46" s="211"/>
      <c r="B46" s="211"/>
      <c r="C46" s="221"/>
      <c r="D46" s="222"/>
      <c r="E46" s="221"/>
      <c r="F46" s="222"/>
      <c r="G46" s="221"/>
      <c r="H46" s="222"/>
      <c r="I46" s="211"/>
      <c r="J46" s="218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02" t="s">
        <v>35</v>
      </c>
      <c r="D47" s="203"/>
      <c r="E47" s="204">
        <f>รายงานการใช้จ่าย!D6</f>
        <v>742400</v>
      </c>
      <c r="F47" s="203"/>
      <c r="G47" s="204">
        <f>รายงานการใช้จ่าย!M6</f>
        <v>0</v>
      </c>
      <c r="H47" s="203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02" t="s">
        <v>37</v>
      </c>
      <c r="D48" s="203"/>
      <c r="E48" s="204">
        <f>รายงานการใช้จ่าย!D7</f>
        <v>91500</v>
      </c>
      <c r="F48" s="203"/>
      <c r="G48" s="204">
        <f>รายงานการใช้จ่าย!M7</f>
        <v>0</v>
      </c>
      <c r="H48" s="203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02" t="s">
        <v>37</v>
      </c>
      <c r="D49" s="203"/>
      <c r="E49" s="204">
        <f>รายงานการใช้จ่าย!D8</f>
        <v>600</v>
      </c>
      <c r="F49" s="203"/>
      <c r="G49" s="204">
        <f>รายงานการใช้จ่าย!M8</f>
        <v>0</v>
      </c>
      <c r="H49" s="203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02" t="s">
        <v>37</v>
      </c>
      <c r="D50" s="203"/>
      <c r="E50" s="204">
        <f>รายงานการใช้จ่าย!D9</f>
        <v>19100</v>
      </c>
      <c r="F50" s="203"/>
      <c r="G50" s="204">
        <f>รายงานการใช้จ่าย!M9</f>
        <v>5400</v>
      </c>
      <c r="H50" s="20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02" t="s">
        <v>37</v>
      </c>
      <c r="D51" s="203"/>
      <c r="E51" s="204">
        <f>รายงานการใช้จ่าย!D10</f>
        <v>115700</v>
      </c>
      <c r="F51" s="203"/>
      <c r="G51" s="204">
        <f>รายงานการใช้จ่าย!M10</f>
        <v>0</v>
      </c>
      <c r="H51" s="203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02" t="s">
        <v>37</v>
      </c>
      <c r="D52" s="203"/>
      <c r="E52" s="204">
        <f>รายงานการใช้จ่าย!D11</f>
        <v>111900</v>
      </c>
      <c r="F52" s="203"/>
      <c r="G52" s="204">
        <f>รายงานการใช้จ่าย!M11</f>
        <v>0</v>
      </c>
      <c r="H52" s="203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02" t="s">
        <v>37</v>
      </c>
      <c r="D53" s="203"/>
      <c r="E53" s="204">
        <f>รายงานการใช้จ่าย!D12</f>
        <v>16100</v>
      </c>
      <c r="F53" s="203"/>
      <c r="G53" s="204">
        <f>รายงานการใช้จ่าย!M12</f>
        <v>0</v>
      </c>
      <c r="H53" s="203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02" t="s">
        <v>37</v>
      </c>
      <c r="D54" s="203"/>
      <c r="E54" s="204">
        <f>รายงานการใช้จ่าย!D13</f>
        <v>19300</v>
      </c>
      <c r="F54" s="203"/>
      <c r="G54" s="204">
        <f>รายงานการใช้จ่าย!M13</f>
        <v>0</v>
      </c>
      <c r="H54" s="203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02" t="s">
        <v>37</v>
      </c>
      <c r="D55" s="203"/>
      <c r="E55" s="204">
        <f>รายงานการใช้จ่าย!D14</f>
        <v>5100</v>
      </c>
      <c r="F55" s="203"/>
      <c r="G55" s="204">
        <f>รายงานการใช้จ่าย!M14</f>
        <v>0</v>
      </c>
      <c r="H55" s="203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02" t="s">
        <v>37</v>
      </c>
      <c r="D56" s="203"/>
      <c r="E56" s="204">
        <f>รายงานการใช้จ่าย!D15</f>
        <v>14000</v>
      </c>
      <c r="F56" s="203"/>
      <c r="G56" s="204">
        <f>รายงานการใช้จ่าย!M15</f>
        <v>0</v>
      </c>
      <c r="H56" s="203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02" t="s">
        <v>37</v>
      </c>
      <c r="D57" s="203"/>
      <c r="E57" s="204">
        <f>รายงานการใช้จ่าย!D16</f>
        <v>1097300</v>
      </c>
      <c r="F57" s="203"/>
      <c r="G57" s="204">
        <f>รายงานการใช้จ่าย!M16</f>
        <v>450742.20000000007</v>
      </c>
      <c r="H57" s="20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02" t="s">
        <v>37</v>
      </c>
      <c r="D58" s="203"/>
      <c r="E58" s="204">
        <f>รายงานการใช้จ่าย!D17</f>
        <v>10000</v>
      </c>
      <c r="F58" s="203"/>
      <c r="G58" s="204">
        <f>รายงานการใช้จ่าย!M17</f>
        <v>0</v>
      </c>
      <c r="H58" s="203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02" t="s">
        <v>37</v>
      </c>
      <c r="D59" s="203"/>
      <c r="E59" s="204">
        <f>รายงานการใช้จ่าย!D18</f>
        <v>76900</v>
      </c>
      <c r="F59" s="203"/>
      <c r="G59" s="204">
        <f>รายงานการใช้จ่าย!M18</f>
        <v>88575</v>
      </c>
      <c r="H59" s="20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02" t="s">
        <v>37</v>
      </c>
      <c r="D60" s="203"/>
      <c r="E60" s="204">
        <f>รายงานการใช้จ่าย!D19</f>
        <v>2339900</v>
      </c>
      <c r="F60" s="203"/>
      <c r="G60" s="204">
        <f>รายงานการใช้จ่าย!M19</f>
        <v>0</v>
      </c>
      <c r="H60" s="203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02" t="s">
        <v>37</v>
      </c>
      <c r="D61" s="203"/>
      <c r="E61" s="204">
        <f>รายงานการใช้จ่าย!D20</f>
        <v>104000</v>
      </c>
      <c r="F61" s="203"/>
      <c r="G61" s="205"/>
      <c r="H61" s="20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02" t="s">
        <v>37</v>
      </c>
      <c r="D62" s="203"/>
      <c r="E62" s="204">
        <f>รายงานการใช้จ่าย!D21</f>
        <v>0</v>
      </c>
      <c r="F62" s="203"/>
      <c r="G62" s="204">
        <f>รายงานการใช้จ่าย!M21</f>
        <v>445182.80000000005</v>
      </c>
      <c r="H62" s="203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02" t="s">
        <v>37</v>
      </c>
      <c r="D63" s="203"/>
      <c r="E63" s="204">
        <f>รายงานการใช้จ่าย!D22</f>
        <v>0</v>
      </c>
      <c r="F63" s="203"/>
      <c r="G63" s="204">
        <f>รายงานการใช้จ่าย!M22</f>
        <v>4888.8599999999997</v>
      </c>
      <c r="H63" s="203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02" t="s">
        <v>37</v>
      </c>
      <c r="D64" s="203"/>
      <c r="E64" s="204">
        <f>รายงานการใช้จ่าย!D23</f>
        <v>0</v>
      </c>
      <c r="F64" s="203"/>
      <c r="G64" s="204">
        <f>รายงานการใช้จ่าย!M23</f>
        <v>5346.78</v>
      </c>
      <c r="H64" s="203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02" t="s">
        <v>37</v>
      </c>
      <c r="D65" s="203"/>
      <c r="E65" s="204">
        <f>รายงานการใช้จ่าย!D24</f>
        <v>0</v>
      </c>
      <c r="F65" s="203"/>
      <c r="G65" s="204">
        <f>รายงานการใช้จ่าย!M24</f>
        <v>6148.75</v>
      </c>
      <c r="H65" s="203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02" t="s">
        <v>37</v>
      </c>
      <c r="D66" s="203"/>
      <c r="E66" s="204">
        <f>รายงานการใช้จ่าย!D25</f>
        <v>0</v>
      </c>
      <c r="F66" s="203"/>
      <c r="G66" s="204">
        <f>รายงานการใช้จ่าย!M25</f>
        <v>36454</v>
      </c>
      <c r="H66" s="203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02" t="s">
        <v>37</v>
      </c>
      <c r="D67" s="203"/>
      <c r="E67" s="204">
        <f>รายงานการใช้จ่าย!D26</f>
        <v>86000</v>
      </c>
      <c r="F67" s="203"/>
      <c r="G67" s="204">
        <f>รายงานการใช้จ่าย!M26</f>
        <v>0</v>
      </c>
      <c r="H67" s="203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02" t="s">
        <v>37</v>
      </c>
      <c r="D68" s="203"/>
      <c r="E68" s="204">
        <f>รายงานการใช้จ่าย!D27</f>
        <v>240000</v>
      </c>
      <c r="F68" s="203"/>
      <c r="G68" s="204">
        <f>รายงานการใช้จ่าย!M27</f>
        <v>240000</v>
      </c>
      <c r="H68" s="203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02" t="s">
        <v>37</v>
      </c>
      <c r="D69" s="203"/>
      <c r="E69" s="204">
        <f>รายงานการใช้จ่าย!D28</f>
        <v>240000</v>
      </c>
      <c r="F69" s="203"/>
      <c r="G69" s="204">
        <f>รายงานการใช้จ่าย!M28</f>
        <v>240000</v>
      </c>
      <c r="H69" s="203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02" t="s">
        <v>37</v>
      </c>
      <c r="D70" s="203"/>
      <c r="E70" s="204">
        <f>รายงานการใช้จ่าย!D29</f>
        <v>7585</v>
      </c>
      <c r="F70" s="203"/>
      <c r="G70" s="204">
        <f>รายงานการใช้จ่าย!M29</f>
        <v>3360</v>
      </c>
      <c r="H70" s="20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02" t="s">
        <v>37</v>
      </c>
      <c r="D71" s="203"/>
      <c r="E71" s="204">
        <f>รายงานการใช้จ่าย!D30</f>
        <v>29320</v>
      </c>
      <c r="F71" s="203"/>
      <c r="G71" s="204">
        <f>รายงานการใช้จ่าย!M30</f>
        <v>10080</v>
      </c>
      <c r="H71" s="20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02" t="s">
        <v>37</v>
      </c>
      <c r="D72" s="203"/>
      <c r="E72" s="204">
        <f>รายงานการใช้จ่าย!D31</f>
        <v>323500</v>
      </c>
      <c r="F72" s="203"/>
      <c r="G72" s="204">
        <f>รายงานการใช้จ่าย!M31</f>
        <v>0</v>
      </c>
      <c r="H72" s="203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02" t="s">
        <v>37</v>
      </c>
      <c r="D73" s="203"/>
      <c r="E73" s="204">
        <f>รายงานการใช้จ่าย!D32</f>
        <v>86000</v>
      </c>
      <c r="F73" s="203"/>
      <c r="G73" s="204">
        <f>รายงานการใช้จ่าย!M32</f>
        <v>0</v>
      </c>
      <c r="H73" s="203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02" t="s">
        <v>37</v>
      </c>
      <c r="D74" s="203"/>
      <c r="E74" s="204">
        <f>รายงานการใช้จ่าย!D33</f>
        <v>36000</v>
      </c>
      <c r="F74" s="203"/>
      <c r="G74" s="204">
        <f>รายงานการใช้จ่าย!M33</f>
        <v>12000</v>
      </c>
      <c r="H74" s="20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02" t="s">
        <v>37</v>
      </c>
      <c r="D75" s="203"/>
      <c r="E75" s="204">
        <f>รายงานการใช้จ่าย!D34</f>
        <v>10000</v>
      </c>
      <c r="F75" s="203"/>
      <c r="G75" s="204">
        <f>รายงานการใช้จ่าย!M34</f>
        <v>6000</v>
      </c>
      <c r="H75" s="203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02" t="s">
        <v>37</v>
      </c>
      <c r="D76" s="203"/>
      <c r="E76" s="204">
        <f>รายงานการใช้จ่าย!D35</f>
        <v>2140</v>
      </c>
      <c r="F76" s="203"/>
      <c r="G76" s="204">
        <f>รายงานการใช้จ่าย!M35</f>
        <v>2140</v>
      </c>
      <c r="H76" s="203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2" t="s">
        <v>37</v>
      </c>
      <c r="D77" s="203"/>
      <c r="E77" s="204">
        <f>รายงานการใช้จ่าย!D36</f>
        <v>15000</v>
      </c>
      <c r="F77" s="203"/>
      <c r="G77" s="204">
        <f>รายงานการใช้จ่าย!M36</f>
        <v>15000</v>
      </c>
      <c r="H77" s="203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02" t="str">
        <f>รายงานการใช้จ่าย!C29</f>
        <v>ให้เจ้าหน้าที่การเงินทำการเบิก</v>
      </c>
      <c r="D78" s="203"/>
      <c r="E78" s="205"/>
      <c r="F78" s="203"/>
      <c r="G78" s="205"/>
      <c r="H78" s="203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02"/>
      <c r="D79" s="203"/>
      <c r="E79" s="204">
        <f>รายงานการใช้จ่าย!D37</f>
        <v>5839345</v>
      </c>
      <c r="F79" s="203"/>
      <c r="G79" s="204">
        <f>SUM(G47:H78)</f>
        <v>1571318.3900000001</v>
      </c>
      <c r="H79" s="203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125" style="8" customWidth="1"/>
    <col min="3" max="3" width="35.625" style="8" customWidth="1"/>
    <col min="4" max="4" width="20.875" style="8" customWidth="1"/>
    <col min="5" max="13" width="15.875" style="8" customWidth="1"/>
    <col min="14" max="14" width="18.62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60" t="s">
        <v>38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6" ht="22.5" customHeight="1" x14ac:dyDescent="0.55000000000000004">
      <c r="A2" s="160" t="s">
        <v>29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6" ht="22.5" customHeight="1" x14ac:dyDescent="0.55000000000000004">
      <c r="A3" s="162" t="s">
        <v>83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16" ht="22.5" customHeight="1" x14ac:dyDescent="0.55000000000000004">
      <c r="A4" s="212" t="s">
        <v>3</v>
      </c>
      <c r="B4" s="212" t="s">
        <v>4</v>
      </c>
      <c r="C4" s="212" t="s">
        <v>30</v>
      </c>
      <c r="D4" s="224" t="s">
        <v>31</v>
      </c>
      <c r="E4" s="2"/>
      <c r="F4" s="219" t="s">
        <v>32</v>
      </c>
      <c r="G4" s="223"/>
      <c r="H4" s="223"/>
      <c r="I4" s="223"/>
      <c r="J4" s="223"/>
      <c r="K4" s="223"/>
      <c r="L4" s="223"/>
      <c r="M4" s="220"/>
      <c r="N4" s="212" t="s">
        <v>33</v>
      </c>
      <c r="O4" s="225" t="s">
        <v>34</v>
      </c>
    </row>
    <row r="5" spans="1:16" ht="22.5" customHeight="1" x14ac:dyDescent="0.55000000000000004">
      <c r="A5" s="211"/>
      <c r="B5" s="211"/>
      <c r="C5" s="211"/>
      <c r="D5" s="21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1"/>
      <c r="O5" s="22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ท่ามะกา-รายงานผลการใช้จ่าย 68</vt:lpstr>
      <vt:lpstr>แผนการใช้จ่าย</vt:lpstr>
      <vt:lpstr>รายงานการใช้จ่าย</vt:lpstr>
      <vt:lpstr>' ท่ามะกา-รายงานผลการใช้จ่าย 68'!Print_Area</vt:lpstr>
      <vt:lpstr>' ท่ามะกา-รายงานผลการใช้จ่าย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2025-03-31T03:45:05Z</cp:lastPrinted>
  <dcterms:created xsi:type="dcterms:W3CDTF">2024-01-10T07:59:11Z</dcterms:created>
  <dcterms:modified xsi:type="dcterms:W3CDTF">2025-05-28T06:22:55Z</dcterms:modified>
</cp:coreProperties>
</file>