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Admin\Desktop\ita\O12\"/>
    </mc:Choice>
  </mc:AlternateContent>
  <xr:revisionPtr revIDLastSave="0" documentId="13_ncr:1_{FCD22E9E-BAFB-451D-AE4F-654387664DE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ท่ามะกา-ผลการใช้จ่ายงบประมาณ 67" sheetId="5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Titles" localSheetId="0">'ท่ามะกา-ผลการใช้จ่ายงบประมาณ 67'!$1:$6</definedName>
  </definedNames>
  <calcPr calcId="181029"/>
  <extLs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F48" i="5" l="1"/>
  <c r="E48" i="5"/>
  <c r="D48" i="5"/>
  <c r="E38" i="5"/>
  <c r="D38" i="5"/>
  <c r="E32" i="5"/>
  <c r="D32" i="5"/>
  <c r="F26" i="5"/>
  <c r="F23" i="5"/>
  <c r="F13" i="5"/>
  <c r="F47" i="5" l="1"/>
  <c r="F42" i="5"/>
  <c r="F40" i="5"/>
  <c r="F41" i="5"/>
  <c r="F37" i="5"/>
  <c r="F35" i="5"/>
  <c r="F33" i="5"/>
  <c r="F34" i="5"/>
  <c r="F31" i="5"/>
  <c r="F29" i="5"/>
  <c r="F28" i="5"/>
  <c r="F25" i="5"/>
  <c r="E9" i="5"/>
  <c r="E7" i="5" s="1"/>
  <c r="K45" i="5"/>
  <c r="D45" i="5"/>
  <c r="K44" i="5"/>
  <c r="D44" i="5"/>
  <c r="F44" i="5" s="1"/>
  <c r="K41" i="5"/>
  <c r="K38" i="5"/>
  <c r="K37" i="5"/>
  <c r="K34" i="5"/>
  <c r="K33" i="5"/>
  <c r="F32" i="5"/>
  <c r="K31" i="5"/>
  <c r="K28" i="5"/>
  <c r="K23" i="5"/>
  <c r="K22" i="5"/>
  <c r="F22" i="5"/>
  <c r="K21" i="5"/>
  <c r="K20" i="5"/>
  <c r="F20" i="5"/>
  <c r="K19" i="5"/>
  <c r="K18" i="5"/>
  <c r="F18" i="5"/>
  <c r="K17" i="5"/>
  <c r="K16" i="5"/>
  <c r="K15" i="5"/>
  <c r="K14" i="5"/>
  <c r="K13" i="5"/>
  <c r="K12" i="5"/>
  <c r="F12" i="5"/>
  <c r="J11" i="5"/>
  <c r="K11" i="5" s="1"/>
  <c r="K10" i="5"/>
  <c r="F10" i="5"/>
  <c r="F17" i="5" l="1"/>
  <c r="F21" i="5"/>
  <c r="F19" i="5"/>
  <c r="F15" i="5"/>
  <c r="F14" i="5"/>
  <c r="F16" i="5"/>
  <c r="D9" i="5"/>
  <c r="D7" i="5" s="1"/>
  <c r="F45" i="5" l="1"/>
  <c r="F7" i="5"/>
  <c r="F9" i="5"/>
  <c r="F11" i="5"/>
  <c r="N6" i="2" l="1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P35" i="2"/>
  <c r="O35" i="2"/>
  <c r="M35" i="2"/>
  <c r="N35" i="2" s="1"/>
  <c r="I76" i="1" s="1"/>
  <c r="C35" i="2"/>
  <c r="O34" i="2"/>
  <c r="M34" i="2"/>
  <c r="N34" i="2" s="1"/>
  <c r="I75" i="1" s="1"/>
  <c r="C34" i="2"/>
  <c r="O33" i="2"/>
  <c r="N33" i="2"/>
  <c r="I74" i="1" s="1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P27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N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P6" i="2" s="1"/>
  <c r="C6" i="2"/>
  <c r="E79" i="1"/>
  <c r="C78" i="1"/>
  <c r="G77" i="1"/>
  <c r="E77" i="1"/>
  <c r="A77" i="1"/>
  <c r="G76" i="1"/>
  <c r="E76" i="1"/>
  <c r="B76" i="1"/>
  <c r="E75" i="1"/>
  <c r="A75" i="1"/>
  <c r="G74" i="1"/>
  <c r="E74" i="1"/>
  <c r="B74" i="1"/>
  <c r="G73" i="1"/>
  <c r="E73" i="1"/>
  <c r="A73" i="1"/>
  <c r="G72" i="1"/>
  <c r="E72" i="1"/>
  <c r="B72" i="1"/>
  <c r="E71" i="1"/>
  <c r="A71" i="1"/>
  <c r="G70" i="1"/>
  <c r="E70" i="1"/>
  <c r="G69" i="1"/>
  <c r="E69" i="1"/>
  <c r="A69" i="1"/>
  <c r="G68" i="1"/>
  <c r="E68" i="1"/>
  <c r="B68" i="1"/>
  <c r="E67" i="1"/>
  <c r="A67" i="1"/>
  <c r="I66" i="1"/>
  <c r="G66" i="1"/>
  <c r="E66" i="1"/>
  <c r="B66" i="1"/>
  <c r="I65" i="1"/>
  <c r="E65" i="1"/>
  <c r="A65" i="1"/>
  <c r="I64" i="1"/>
  <c r="G64" i="1"/>
  <c r="E64" i="1"/>
  <c r="B64" i="1"/>
  <c r="I63" i="1"/>
  <c r="E63" i="1"/>
  <c r="A63" i="1"/>
  <c r="I62" i="1"/>
  <c r="G62" i="1"/>
  <c r="E62" i="1"/>
  <c r="B62" i="1"/>
  <c r="I61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A37" i="1"/>
  <c r="A76" i="1" s="1"/>
  <c r="B36" i="1"/>
  <c r="B75" i="1" s="1"/>
  <c r="A36" i="1"/>
  <c r="B35" i="1"/>
  <c r="A35" i="1"/>
  <c r="A74" i="1" s="1"/>
  <c r="B34" i="1"/>
  <c r="B73" i="1" s="1"/>
  <c r="A34" i="1"/>
  <c r="B33" i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B29" i="1"/>
  <c r="A29" i="1"/>
  <c r="A68" i="1" s="1"/>
  <c r="B28" i="1"/>
  <c r="B67" i="1" s="1"/>
  <c r="A28" i="1"/>
  <c r="B27" i="1"/>
  <c r="A27" i="1"/>
  <c r="A66" i="1" s="1"/>
  <c r="B26" i="1"/>
  <c r="B65" i="1" s="1"/>
  <c r="A26" i="1"/>
  <c r="B25" i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P22" i="2" l="1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  <c r="F38" i="5"/>
</calcChain>
</file>

<file path=xl/sharedStrings.xml><?xml version="1.0" encoding="utf-8"?>
<sst xmlns="http://schemas.openxmlformats.org/spreadsheetml/2006/main" count="496" uniqueCount="173">
  <si>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</si>
  <si>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</si>
  <si>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</si>
  <si>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</si>
  <si>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</si>
  <si>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</si>
  <si>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</si>
  <si>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</si>
  <si>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</si>
  <si>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</si>
  <si>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</si>
  <si>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</si>
  <si>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</si>
  <si>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</si>
  <si>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</si>
  <si>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</si>
  <si>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</si>
  <si>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</si>
  <si>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</si>
  <si>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</si>
  <si>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</si>
  <si>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</si>
  <si>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</si>
  <si>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</si>
  <si>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</si>
  <si>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</si>
  <si>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</si>
  <si>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</si>
  <si>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</si>
  <si>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</si>
  <si>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</si>
  <si>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</si>
  <si>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</si>
  <si>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</si>
  <si>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</si>
  <si>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</si>
  <si>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</si>
  <si>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</si>
  <si>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</si>
  <si>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</si>
  <si>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</si>
  <si>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</si>
  <si>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</si>
  <si>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</si>
  <si>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</si>
  <si>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</si>
  <si>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</si>
  <si>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</si>
  <si>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</si>
  <si>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</si>
  <si>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</si>
  <si>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</si>
  <si>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</si>
  <si>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</si>
  <si>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</si>
  <si>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</si>
  <si>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</si>
  <si>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</si>
  <si>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</si>
  <si>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</si>
  <si>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</si>
  <si>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</si>
  <si>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</si>
  <si>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</si>
  <si>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</si>
  <si>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</si>
  <si>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</si>
  <si>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</si>
  <si>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</si>
  <si>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</si>
  <si>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</si>
  <si>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</si>
  <si>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</si>
  <si>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</si>
  <si>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</si>
  <si>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</si>
  <si>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</si>
  <si>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</si>
  <si>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</si>
  <si>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</si>
  <si>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</si>
  <si>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</si>
  <si>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</si>
  <si>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</si>
  <si>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ประจำปีงบประมาณ พ.ศ. 2567 ไตรมาสที่ 1 - 2</t>
  </si>
  <si>
    <t>ยอดจัดสรร</t>
  </si>
  <si>
    <t>ยอดรายเดือน</t>
  </si>
  <si>
    <t>โครงการปราบปรามการค้ายาเสพติด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</si>
  <si>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</si>
  <si>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</si>
  <si>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</si>
  <si>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</si>
  <si>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1. ค่าตอบแทน ใช้สอยและวัสดุ</t>
  </si>
  <si>
    <t xml:space="preserve">     1. ค่า OT</t>
  </si>
  <si>
    <t xml:space="preserve">     2. ค่าตอบแทนพยาน, ค่าใช้จ่ายคุ้มครองพยาน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</si>
  <si>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</si>
  <si>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</si>
  <si>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</si>
  <si>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</si>
  <si>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</si>
  <si>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</si>
  <si>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</si>
  <si>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</si>
  <si>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</si>
  <si>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1 ต.ค. 66 - 30 ก.ย. 67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</si>
  <si>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</si>
  <si>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</si>
  <si>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</si>
  <si>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>สามารถจับกุมผู้ต้องหาตามหมายจับเพื่อนำมา
ดำเนินคดีตามกฎหมาย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</si>
  <si>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
ยาวนานขึ้น</t>
  </si>
  <si>
    <t>สถานีตำรวจมีความสะอาด พร้อมบริการประชาชน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</si>
  <si>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</si>
  <si>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</si>
  <si>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>ออกตรวจ รักษาความปลอดภัยในชีวิต ทรัพย์สิน
ของประชาชน เป็นไปอย่างมีประสิทธิภาพ</t>
  </si>
  <si>
    <t>การจัดการจราจรในภาพรวมเป็นไปด้วยความเรียบร้อย
มีวัสดุสำหรับปฏิบัติงานอย่างเพียงพอ</t>
  </si>
  <si>
    <t>ผู้ต้องหาได้รับการจัดเลี้ยงอาหารทุกมื้อตามระเบียบ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</si>
  <si>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</si>
  <si>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</si>
  <si>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>หัวหน้าหน่วยสามารถแก้ไขปัญหาได้
อย่างมีประสิทธิภาพ</t>
  </si>
  <si>
    <t>สามารถควบคุมการเบิกจ่ายค่าสาธารณูปโภค
ให้เป็นไปตามมาตรการ</t>
  </si>
  <si>
    <t>ชื่อโครงการ/กิจกรรม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</si>
  <si>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</si>
  <si>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</si>
  <si>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นักเรียนได้รับภูมิคุ้มกันและการป้องกันยาเสพติด</t>
  </si>
  <si>
    <t xml:space="preserve">     1. โครงการตำรวจประสานโรงเรียน (1 ตำรวจ 1 โรงเรียน) 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</si>
  <si>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</si>
  <si>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</si>
  <si>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</si>
  <si>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</si>
  <si>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</si>
  <si>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</si>
  <si>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</si>
  <si>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</si>
  <si>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</si>
  <si>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 xml:space="preserve">     -โครงการบริหารจัดการสกัดกั้นยาเสพติด (Heart land)</t>
  </si>
  <si>
    <t xml:space="preserve">     -โครงการสลายโครงสร้างเครือข่ายผู้มือิทธิพล</t>
  </si>
  <si>
    <t xml:space="preserve">     - ค่าตอบแทนอาสาสมัครตำรวจบ้าน</t>
  </si>
  <si>
    <t xml:space="preserve">     - ค่าตอบแทนของชุดปฏิบัติการมวลชลและชุมชนสัมพันธ์</t>
  </si>
  <si>
    <t>กิจกรรม การบังคับใช้กฎหมาย อำนวยความยุติธรรม และบริการประชาชน</t>
  </si>
  <si>
    <t>ได้รับความร่วมมือของประชาชน และตำรวจบ้าน
ในการทำงานร่วมกับเจ้าหน้าที่ตำรวจ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</si>
  <si>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</si>
  <si>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</si>
  <si>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</si>
  <si>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ผลการดำเนินการ</t>
  </si>
  <si>
    <t>ผลการเบิกจ่าย
คิดเห็นร้อยละ</t>
  </si>
  <si>
    <t xml:space="preserve"> - ยังไม่มีการซ่อมแซมยานพาหนะ</t>
  </si>
  <si>
    <t xml:space="preserve"> - ยังไม่มีการจ้างเหมาบริการ</t>
  </si>
  <si>
    <t xml:space="preserve"> - จัดซื้อนำมันให้กับรถของทางราชการตามระเบียบฯ</t>
  </si>
  <si>
    <t xml:space="preserve"> - จัดซื้อวัสดุจราจรเพื่อใช้ในราชการ</t>
  </si>
  <si>
    <t xml:space="preserve"> - เบิกจ่ายค่าสาธารณูปโภค ไม่เพียงพอ</t>
  </si>
  <si>
    <t xml:space="preserve"> - ยังไม่มีการเบิกจ่าย</t>
  </si>
  <si>
    <t xml:space="preserve"> - เบิกจ่ายครบถ้วน</t>
  </si>
  <si>
    <t xml:space="preserve"> - เบิกจ่ายช่วงเทศกาลปีใหม่ 2567</t>
  </si>
  <si>
    <t xml:space="preserve"> - เบิกค่าตอบแทนให้เป็นค่าตอบแทน</t>
  </si>
  <si>
    <t xml:space="preserve"> ข้อมูล ณ วันที่ 31 มีนาคม 2567</t>
  </si>
  <si>
    <t>รวม  ๙  รายการ  เป็นเงินทั้งสิ้น</t>
  </si>
  <si>
    <t xml:space="preserve"> - เบิกจ่ายค่าตอบแทนการปฏิบัติงานนอกเวลาราชการ</t>
  </si>
  <si>
    <t>รายงานผลการใช้จ่ายงบประมาณ สถานีตำรวจภูธรท่ามะกา</t>
  </si>
  <si>
    <t xml:space="preserve">     1. โครงการการศึกษาเพื่อต่อต้านการใช้ยาเสพติดในนักเรียน( D.A.R.E.)
ประเทศไทย</t>
  </si>
  <si>
    <t xml:space="preserve"> - เด็กนักเรียนได้รับภูมิคุ้มกันและการป้องกันยาเสพติด จากการสอนของครูตำรวจ D.A.R.E.
ครูตำรวจ D.A.R.E.
 - ครูตำรวจ D.A.R.E. เข้าสอนในห้องเรียนทุกสัปดาห์</t>
  </si>
  <si>
    <t xml:space="preserve"> - ยังไม่มีการเบิกค่าใช้จ่ายในการส่งหมายเรียกพยาน</t>
  </si>
  <si>
    <t xml:space="preserve"> - จัดซื้อวัสดุสำนักงาน</t>
  </si>
  <si>
    <t xml:space="preserve"> - ปฏิบัติตามภารกิจได้ ยังไม่มีการเบิกจ่าย</t>
  </si>
  <si>
    <t xml:space="preserve"> - อยู่ระหว่างทำการเบิก</t>
  </si>
  <si>
    <t xml:space="preserve"> - ลดการแพร่ระบาดยาเสพติดในพื้นที่</t>
  </si>
  <si>
    <t xml:space="preserve"> - ติดตั้งกล้องเพื่อใช้ในงานราชการ ป้องกันยับยั้งการก่อเหตุในทาง</t>
  </si>
  <si>
    <t xml:space="preserve"> - มีการเบิกจ่ายงบประมาณเพื่อใช้ในการดำเนินงาน</t>
  </si>
  <si>
    <t>พ.ต.อ.นัฐพงศ์ เอกเผ่าพันธุ์</t>
  </si>
  <si>
    <t xml:space="preserve">        (สุภาพ รัตนพร)</t>
  </si>
  <si>
    <t xml:space="preserve">       สว.ธร.สภ.ท่ามะกา</t>
  </si>
  <si>
    <t xml:space="preserve">        ผกก.สภ.ท่ามะกา</t>
  </si>
  <si>
    <t xml:space="preserve">      (นัฐพงศ์ เอกเผ่าพันธุ์)</t>
  </si>
  <si>
    <t xml:space="preserve">  พ.ต.ท.สุภาพ รัตนพร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</si>
</sst>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87" formatCode="_-* #,##0.00_-;\-* #,##0.00_-;_-* &quot;-&quot;??_-;_-@_-"/>
    <numFmt numFmtId="188" formatCode="_-* #,##0.00_-;\-* #,##0.00_-;_-* &quot;-&quot;_-;_-@_-"/>
  </numFmts>
  <fonts count="24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b/>
      <sz val="16"/>
      <color theme="0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TH SarabunIT๙"/>
      <family val="2"/>
      <charset val="222"/>
    </font>
    <font>
      <sz val="16"/>
      <color theme="0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rgb="FF002060"/>
        <bgColor rgb="FFDAEEF3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AEEF3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2" fontId="4" fillId="0" borderId="9" xfId="0" applyNumberFormat="1" applyFont="1" applyBorder="1" applyAlignment="1">
      <alignment horizontal="right"/>
    </xf>
    <xf numFmtId="0" fontId="4" fillId="0" borderId="0" xfId="0" applyFont="1"/>
    <xf numFmtId="0" fontId="4" fillId="0" borderId="9" xfId="0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0" fontId="6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4" fontId="2" fillId="0" borderId="9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2" fontId="8" fillId="0" borderId="9" xfId="0" applyNumberFormat="1" applyFont="1" applyBorder="1" applyAlignment="1">
      <alignment horizontal="right"/>
    </xf>
    <xf numFmtId="43" fontId="4" fillId="0" borderId="9" xfId="0" applyNumberFormat="1" applyFont="1" applyBorder="1" applyAlignment="1">
      <alignment horizontal="right"/>
    </xf>
    <xf numFmtId="43" fontId="4" fillId="3" borderId="9" xfId="0" applyNumberFormat="1" applyFont="1" applyFill="1" applyBorder="1" applyAlignment="1">
      <alignment horizontal="right"/>
    </xf>
    <xf numFmtId="43" fontId="4" fillId="0" borderId="17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" vertical="center"/>
    </xf>
    <xf numFmtId="0" fontId="8" fillId="0" borderId="9" xfId="0" applyFont="1" applyBorder="1"/>
    <xf numFmtId="4" fontId="3" fillId="0" borderId="9" xfId="0" applyNumberFormat="1" applyFont="1" applyBorder="1" applyAlignment="1">
      <alignment horizontal="right"/>
    </xf>
    <xf numFmtId="0" fontId="6" fillId="0" borderId="9" xfId="0" applyFont="1" applyBorder="1"/>
    <xf numFmtId="4" fontId="4" fillId="0" borderId="0" xfId="0" applyNumberFormat="1" applyFont="1"/>
    <xf numFmtId="0" fontId="9" fillId="0" borderId="9" xfId="0" applyFont="1" applyBorder="1"/>
    <xf numFmtId="2" fontId="4" fillId="0" borderId="0" xfId="0" applyNumberFormat="1" applyFont="1"/>
    <xf numFmtId="0" fontId="4" fillId="0" borderId="0" xfId="0" applyFont="1" applyAlignment="1">
      <alignment horizontal="center"/>
    </xf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17" fillId="0" borderId="0" xfId="0" applyFont="1"/>
    <xf numFmtId="187" fontId="4" fillId="6" borderId="0" xfId="1" applyFont="1" applyFill="1" applyAlignment="1"/>
    <xf numFmtId="0" fontId="4" fillId="6" borderId="0" xfId="0" applyFont="1" applyFill="1"/>
    <xf numFmtId="0" fontId="2" fillId="6" borderId="0" xfId="0" applyFont="1" applyFill="1" applyAlignment="1">
      <alignment horizontal="center" vertical="center"/>
    </xf>
    <xf numFmtId="187" fontId="4" fillId="6" borderId="0" xfId="1" applyFont="1" applyFill="1"/>
    <xf numFmtId="0" fontId="4" fillId="6" borderId="0" xfId="0" applyFont="1" applyFill="1" applyAlignment="1">
      <alignment horizontal="center"/>
    </xf>
    <xf numFmtId="0" fontId="17" fillId="6" borderId="0" xfId="0" applyFont="1" applyFill="1"/>
    <xf numFmtId="0" fontId="20" fillId="0" borderId="0" xfId="0" applyFont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10" fillId="0" borderId="0" xfId="0" applyFont="1" applyAlignment="1">
      <alignment vertical="top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" fontId="4" fillId="0" borderId="17" xfId="0" applyNumberFormat="1" applyFont="1" applyBorder="1" applyAlignment="1">
      <alignment horizontal="right"/>
    </xf>
    <xf numFmtId="0" fontId="5" fillId="0" borderId="10" xfId="0" applyFont="1" applyBorder="1"/>
    <xf numFmtId="0" fontId="4" fillId="0" borderId="17" xfId="0" applyFont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5" fillId="0" borderId="12" xfId="0" applyFont="1" applyBorder="1"/>
    <xf numFmtId="0" fontId="5" fillId="0" borderId="14" xfId="0" applyFont="1" applyBorder="1"/>
    <xf numFmtId="0" fontId="5" fillId="0" borderId="15" xfId="0" applyFont="1" applyBorder="1"/>
    <xf numFmtId="0" fontId="2" fillId="2" borderId="7" xfId="0" applyFont="1" applyFill="1" applyBorder="1" applyAlignment="1">
      <alignment horizontal="center" vertical="center"/>
    </xf>
    <xf numFmtId="0" fontId="5" fillId="0" borderId="8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/>
    <xf numFmtId="0" fontId="2" fillId="2" borderId="13" xfId="0" applyFont="1" applyFill="1" applyBorder="1" applyAlignment="1">
      <alignment horizontal="center" vertical="center" wrapText="1"/>
    </xf>
    <xf numFmtId="0" fontId="5" fillId="0" borderId="16" xfId="0" applyFont="1" applyBorder="1"/>
    <xf numFmtId="0" fontId="2" fillId="2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2" fillId="2" borderId="7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right"/>
    </xf>
    <xf numFmtId="0" fontId="5" fillId="0" borderId="18" xfId="0" applyFont="1" applyBorder="1"/>
    <xf numFmtId="4" fontId="2" fillId="2" borderId="7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1" xfId="0" applyFont="1" applyBorder="1"/>
    <xf numFmtId="0" fontId="16" fillId="4" borderId="19" xfId="0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 wrapText="1"/>
    </xf>
    <xf numFmtId="0" fontId="16" fillId="7" borderId="22" xfId="0" applyFont="1" applyFill="1" applyBorder="1" applyAlignment="1">
      <alignment horizontal="center" vertical="center" wrapText="1"/>
    </xf>
    <xf numFmtId="187" fontId="16" fillId="6" borderId="19" xfId="1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23" fillId="6" borderId="23" xfId="0" applyFont="1" applyFill="1" applyBorder="1"/>
    <xf numFmtId="0" fontId="2" fillId="0" borderId="19" xfId="0" applyFont="1" applyBorder="1" applyAlignment="1">
      <alignment vertical="center"/>
    </xf>
    <xf numFmtId="0" fontId="4" fillId="0" borderId="19" xfId="0" applyFont="1" applyBorder="1" applyAlignment="1">
      <alignment vertical="center" wrapText="1"/>
    </xf>
    <xf numFmtId="4" fontId="4" fillId="0" borderId="19" xfId="0" applyNumberFormat="1" applyFont="1" applyBorder="1" applyAlignment="1">
      <alignment vertical="center"/>
    </xf>
    <xf numFmtId="2" fontId="4" fillId="0" borderId="19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6" borderId="19" xfId="0" applyFont="1" applyFill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187" fontId="8" fillId="6" borderId="19" xfId="1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vertical="top" wrapText="1"/>
    </xf>
    <xf numFmtId="187" fontId="4" fillId="6" borderId="19" xfId="1" applyFont="1" applyFill="1" applyBorder="1" applyAlignment="1">
      <alignment vertical="top"/>
    </xf>
    <xf numFmtId="187" fontId="4" fillId="6" borderId="19" xfId="0" applyNumberFormat="1" applyFont="1" applyFill="1" applyBorder="1" applyAlignment="1">
      <alignment vertical="top"/>
    </xf>
    <xf numFmtId="0" fontId="4" fillId="6" borderId="21" xfId="0" applyFont="1" applyFill="1" applyBorder="1" applyAlignment="1">
      <alignment vertical="top" wrapText="1"/>
    </xf>
    <xf numFmtId="0" fontId="4" fillId="6" borderId="21" xfId="0" applyFont="1" applyFill="1" applyBorder="1" applyAlignment="1">
      <alignment vertical="top"/>
    </xf>
    <xf numFmtId="0" fontId="4" fillId="6" borderId="21" xfId="0" applyFont="1" applyFill="1" applyBorder="1" applyAlignment="1">
      <alignment horizontal="left" vertical="top" wrapText="1"/>
    </xf>
    <xf numFmtId="187" fontId="4" fillId="6" borderId="19" xfId="1" applyFont="1" applyFill="1" applyBorder="1"/>
    <xf numFmtId="187" fontId="4" fillId="6" borderId="19" xfId="0" applyNumberFormat="1" applyFont="1" applyFill="1" applyBorder="1"/>
    <xf numFmtId="0" fontId="2" fillId="0" borderId="19" xfId="0" applyFont="1" applyBorder="1" applyAlignment="1">
      <alignment horizontal="center" vertical="top"/>
    </xf>
    <xf numFmtId="0" fontId="2" fillId="0" borderId="19" xfId="0" applyFont="1" applyBorder="1" applyAlignment="1">
      <alignment vertical="top"/>
    </xf>
    <xf numFmtId="0" fontId="4" fillId="0" borderId="19" xfId="0" applyFont="1" applyBorder="1" applyAlignment="1">
      <alignment vertical="top" wrapText="1"/>
    </xf>
    <xf numFmtId="187" fontId="4" fillId="0" borderId="19" xfId="1" applyFont="1" applyFill="1" applyBorder="1" applyAlignment="1">
      <alignment vertical="top"/>
    </xf>
    <xf numFmtId="0" fontId="4" fillId="0" borderId="19" xfId="0" applyFont="1" applyBorder="1" applyAlignment="1">
      <alignment vertical="top"/>
    </xf>
    <xf numFmtId="0" fontId="4" fillId="6" borderId="19" xfId="0" applyFont="1" applyFill="1" applyBorder="1" applyAlignment="1">
      <alignment vertical="top" wrapText="1"/>
    </xf>
    <xf numFmtId="187" fontId="2" fillId="6" borderId="19" xfId="1" applyFont="1" applyFill="1" applyBorder="1" applyAlignment="1">
      <alignment horizontal="center" vertical="top"/>
    </xf>
    <xf numFmtId="0" fontId="2" fillId="6" borderId="19" xfId="0" applyFont="1" applyFill="1" applyBorder="1" applyAlignment="1">
      <alignment horizontal="center" vertical="top"/>
    </xf>
    <xf numFmtId="187" fontId="2" fillId="6" borderId="19" xfId="1" applyFont="1" applyFill="1" applyBorder="1"/>
    <xf numFmtId="187" fontId="2" fillId="0" borderId="19" xfId="1" applyFont="1" applyFill="1" applyBorder="1" applyAlignment="1">
      <alignment vertical="center"/>
    </xf>
    <xf numFmtId="0" fontId="4" fillId="0" borderId="19" xfId="0" applyFont="1" applyBorder="1" applyAlignment="1">
      <alignment horizontal="center" vertical="top"/>
    </xf>
    <xf numFmtId="187" fontId="4" fillId="0" borderId="19" xfId="1" applyFont="1" applyBorder="1" applyAlignment="1">
      <alignment vertical="top"/>
    </xf>
    <xf numFmtId="187" fontId="4" fillId="6" borderId="19" xfId="1" applyFont="1" applyFill="1" applyBorder="1" applyAlignment="1">
      <alignment horizontal="center" vertical="top"/>
    </xf>
    <xf numFmtId="0" fontId="4" fillId="6" borderId="19" xfId="0" applyFont="1" applyFill="1" applyBorder="1" applyAlignment="1">
      <alignment horizontal="center" vertical="top"/>
    </xf>
    <xf numFmtId="0" fontId="16" fillId="6" borderId="21" xfId="0" applyFont="1" applyFill="1" applyBorder="1" applyAlignment="1">
      <alignment vertical="center"/>
    </xf>
    <xf numFmtId="0" fontId="2" fillId="6" borderId="19" xfId="0" applyFont="1" applyFill="1" applyBorder="1"/>
    <xf numFmtId="0" fontId="2" fillId="0" borderId="20" xfId="0" applyFont="1" applyFill="1" applyBorder="1" applyAlignment="1">
      <alignment vertical="top" wrapText="1"/>
    </xf>
    <xf numFmtId="187" fontId="3" fillId="0" borderId="19" xfId="1" applyFont="1" applyFill="1" applyBorder="1" applyAlignment="1">
      <alignment horizontal="center" vertical="top"/>
    </xf>
    <xf numFmtId="0" fontId="3" fillId="0" borderId="19" xfId="0" applyFont="1" applyFill="1" applyBorder="1" applyAlignment="1">
      <alignment horizontal="center" vertical="top"/>
    </xf>
    <xf numFmtId="0" fontId="14" fillId="0" borderId="0" xfId="0" applyFont="1" applyFill="1" applyAlignment="1">
      <alignment vertical="top"/>
    </xf>
    <xf numFmtId="0" fontId="2" fillId="0" borderId="19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187" fontId="3" fillId="0" borderId="19" xfId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2" fillId="8" borderId="19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vertical="center"/>
    </xf>
    <xf numFmtId="187" fontId="2" fillId="8" borderId="19" xfId="1" applyFont="1" applyFill="1" applyBorder="1" applyAlignment="1">
      <alignment vertical="center"/>
    </xf>
    <xf numFmtId="0" fontId="2" fillId="0" borderId="21" xfId="0" applyFont="1" applyFill="1" applyBorder="1" applyAlignment="1">
      <alignment vertical="top" wrapText="1"/>
    </xf>
    <xf numFmtId="187" fontId="2" fillId="0" borderId="19" xfId="1" applyFont="1" applyFill="1" applyBorder="1" applyAlignment="1">
      <alignment vertical="top"/>
    </xf>
    <xf numFmtId="187" fontId="2" fillId="0" borderId="19" xfId="0" applyNumberFormat="1" applyFont="1" applyFill="1" applyBorder="1" applyAlignment="1">
      <alignment vertical="top"/>
    </xf>
    <xf numFmtId="0" fontId="12" fillId="0" borderId="0" xfId="0" applyFont="1" applyFill="1" applyAlignment="1">
      <alignment vertical="top"/>
    </xf>
    <xf numFmtId="187" fontId="2" fillId="0" borderId="19" xfId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vertical="top" wrapText="1"/>
    </xf>
    <xf numFmtId="0" fontId="2" fillId="0" borderId="24" xfId="0" applyFont="1" applyFill="1" applyBorder="1" applyAlignment="1">
      <alignment vertical="center"/>
    </xf>
    <xf numFmtId="187" fontId="2" fillId="0" borderId="19" xfId="1" applyFont="1" applyFill="1" applyBorder="1"/>
    <xf numFmtId="187" fontId="2" fillId="0" borderId="19" xfId="0" applyNumberFormat="1" applyFont="1" applyFill="1" applyBorder="1"/>
    <xf numFmtId="0" fontId="12" fillId="0" borderId="0" xfId="0" applyFont="1" applyFill="1"/>
    <xf numFmtId="0" fontId="19" fillId="0" borderId="0" xfId="0" applyFont="1" applyFill="1" applyAlignment="1">
      <alignment vertical="top"/>
    </xf>
    <xf numFmtId="0" fontId="19" fillId="0" borderId="0" xfId="0" applyFont="1" applyFill="1" applyAlignment="1">
      <alignment vertical="center"/>
    </xf>
    <xf numFmtId="4" fontId="2" fillId="8" borderId="19" xfId="0" applyNumberFormat="1" applyFont="1" applyFill="1" applyBorder="1" applyAlignment="1">
      <alignment vertical="top"/>
    </xf>
    <xf numFmtId="2" fontId="2" fillId="8" borderId="19" xfId="0" applyNumberFormat="1" applyFont="1" applyFill="1" applyBorder="1" applyAlignment="1">
      <alignment vertical="top"/>
    </xf>
    <xf numFmtId="0" fontId="2" fillId="0" borderId="21" xfId="0" applyFont="1" applyFill="1" applyBorder="1" applyAlignment="1">
      <alignment vertical="center" wrapText="1"/>
    </xf>
    <xf numFmtId="187" fontId="2" fillId="0" borderId="19" xfId="0" applyNumberFormat="1" applyFont="1" applyFill="1" applyBorder="1" applyAlignment="1">
      <alignment vertical="center"/>
    </xf>
    <xf numFmtId="0" fontId="2" fillId="0" borderId="24" xfId="0" applyFont="1" applyFill="1" applyBorder="1" applyAlignment="1">
      <alignment vertical="center" wrapText="1"/>
    </xf>
    <xf numFmtId="0" fontId="18" fillId="0" borderId="0" xfId="0" applyFont="1" applyAlignment="1">
      <alignment horizontal="left"/>
    </xf>
    <xf numFmtId="0" fontId="17" fillId="0" borderId="0" xfId="0" applyFont="1" applyAlignment="1"/>
    <xf numFmtId="0" fontId="18" fillId="0" borderId="0" xfId="0" applyFont="1" applyAlignment="1">
      <alignment horizontal="left"/>
    </xf>
    <xf numFmtId="0" fontId="16" fillId="7" borderId="25" xfId="0" applyFont="1" applyFill="1" applyBorder="1" applyAlignment="1">
      <alignment horizontal="center" vertical="center" wrapText="1"/>
    </xf>
    <xf numFmtId="0" fontId="23" fillId="6" borderId="25" xfId="0" applyFont="1" applyFill="1" applyBorder="1" applyAlignment="1">
      <alignment horizontal="center"/>
    </xf>
    <xf numFmtId="0" fontId="2" fillId="0" borderId="27" xfId="0" applyFont="1" applyFill="1" applyBorder="1" applyAlignment="1">
      <alignment vertical="top"/>
    </xf>
    <xf numFmtId="0" fontId="2" fillId="0" borderId="26" xfId="0" applyFont="1" applyFill="1" applyBorder="1" applyAlignment="1">
      <alignment vertical="center"/>
    </xf>
    <xf numFmtId="0" fontId="4" fillId="6" borderId="26" xfId="0" applyFont="1" applyFill="1" applyBorder="1" applyAlignment="1">
      <alignment vertical="center"/>
    </xf>
    <xf numFmtId="0" fontId="4" fillId="6" borderId="26" xfId="0" applyFont="1" applyFill="1" applyBorder="1" applyAlignment="1">
      <alignment vertical="top"/>
    </xf>
    <xf numFmtId="0" fontId="4" fillId="6" borderId="10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top"/>
    </xf>
    <xf numFmtId="0" fontId="2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16" fillId="6" borderId="10" xfId="0" applyFont="1" applyFill="1" applyBorder="1" applyAlignment="1">
      <alignment horizontal="center" vertical="center"/>
    </xf>
    <xf numFmtId="0" fontId="23" fillId="5" borderId="19" xfId="0" applyFont="1" applyFill="1" applyBorder="1" applyAlignment="1">
      <alignment horizontal="center"/>
    </xf>
    <xf numFmtId="0" fontId="23" fillId="5" borderId="19" xfId="0" applyFont="1" applyFill="1" applyBorder="1"/>
    <xf numFmtId="0" fontId="2" fillId="8" borderId="19" xfId="0" applyFont="1" applyFill="1" applyBorder="1" applyAlignment="1">
      <alignment horizontal="center" vertical="top"/>
    </xf>
    <xf numFmtId="0" fontId="2" fillId="8" borderId="19" xfId="0" applyFont="1" applyFill="1" applyBorder="1" applyAlignment="1">
      <alignment vertical="top" wrapText="1"/>
    </xf>
    <xf numFmtId="0" fontId="4" fillId="0" borderId="19" xfId="0" applyFont="1" applyBorder="1" applyAlignment="1">
      <alignment horizontal="left" vertical="top"/>
    </xf>
    <xf numFmtId="4" fontId="4" fillId="0" borderId="19" xfId="0" applyNumberFormat="1" applyFont="1" applyBorder="1" applyAlignment="1">
      <alignment vertical="top"/>
    </xf>
    <xf numFmtId="187" fontId="4" fillId="0" borderId="19" xfId="1" applyFont="1" applyBorder="1" applyAlignment="1">
      <alignment horizontal="right" vertical="top"/>
    </xf>
    <xf numFmtId="187" fontId="4" fillId="0" borderId="19" xfId="0" applyNumberFormat="1" applyFont="1" applyBorder="1" applyAlignment="1">
      <alignment horizontal="center" vertical="top"/>
    </xf>
    <xf numFmtId="187" fontId="4" fillId="0" borderId="19" xfId="1" applyFont="1" applyBorder="1" applyAlignment="1">
      <alignment horizontal="center" vertical="top"/>
    </xf>
    <xf numFmtId="2" fontId="4" fillId="0" borderId="19" xfId="1" applyNumberFormat="1" applyFont="1" applyBorder="1" applyAlignment="1">
      <alignment horizontal="right" vertical="top"/>
    </xf>
    <xf numFmtId="2" fontId="4" fillId="0" borderId="19" xfId="0" applyNumberFormat="1" applyFont="1" applyBorder="1" applyAlignment="1">
      <alignment horizontal="right" vertical="top"/>
    </xf>
    <xf numFmtId="188" fontId="4" fillId="0" borderId="19" xfId="0" applyNumberFormat="1" applyFont="1" applyBorder="1" applyAlignment="1">
      <alignment horizontal="center" vertical="top"/>
    </xf>
    <xf numFmtId="0" fontId="2" fillId="0" borderId="19" xfId="0" applyFont="1" applyBorder="1" applyAlignment="1">
      <alignment horizontal="left" vertical="top"/>
    </xf>
    <xf numFmtId="0" fontId="2" fillId="8" borderId="19" xfId="0" applyFont="1" applyFill="1" applyBorder="1" applyAlignment="1">
      <alignment horizontal="left" vertical="center"/>
    </xf>
    <xf numFmtId="2" fontId="2" fillId="8" borderId="19" xfId="0" applyNumberFormat="1" applyFont="1" applyFill="1" applyBorder="1" applyAlignment="1">
      <alignment vertical="center"/>
    </xf>
    <xf numFmtId="2" fontId="2" fillId="8" borderId="19" xfId="1" applyNumberFormat="1" applyFont="1" applyFill="1" applyBorder="1" applyAlignment="1">
      <alignment horizontal="right" vertical="center"/>
    </xf>
    <xf numFmtId="2" fontId="2" fillId="8" borderId="19" xfId="0" applyNumberFormat="1" applyFont="1" applyFill="1" applyBorder="1" applyAlignment="1">
      <alignment horizontal="right" vertical="center"/>
    </xf>
    <xf numFmtId="2" fontId="2" fillId="8" borderId="19" xfId="0" applyNumberFormat="1" applyFont="1" applyFill="1" applyBorder="1" applyAlignment="1">
      <alignment horizontal="center" vertical="center"/>
    </xf>
    <xf numFmtId="2" fontId="2" fillId="0" borderId="19" xfId="0" applyNumberFormat="1" applyFont="1" applyFill="1" applyBorder="1" applyAlignment="1">
      <alignment horizontal="center" vertical="center" wrapText="1"/>
    </xf>
    <xf numFmtId="4" fontId="2" fillId="8" borderId="19" xfId="0" applyNumberFormat="1" applyFont="1" applyFill="1" applyBorder="1" applyAlignment="1">
      <alignment vertical="center"/>
    </xf>
    <xf numFmtId="0" fontId="2" fillId="0" borderId="1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center"/>
    </xf>
    <xf numFmtId="0" fontId="4" fillId="0" borderId="19" xfId="0" applyFont="1" applyBorder="1" applyAlignment="1">
      <alignment horizontal="left" vertical="top" wrapText="1"/>
    </xf>
    <xf numFmtId="0" fontId="2" fillId="8" borderId="19" xfId="0" applyFont="1" applyFill="1" applyBorder="1" applyAlignment="1">
      <alignment horizontal="left" vertical="top"/>
    </xf>
    <xf numFmtId="187" fontId="2" fillId="8" borderId="19" xfId="1" applyFont="1" applyFill="1" applyBorder="1" applyAlignment="1">
      <alignment horizontal="right" vertical="top"/>
    </xf>
    <xf numFmtId="2" fontId="2" fillId="8" borderId="19" xfId="0" applyNumberFormat="1" applyFont="1" applyFill="1" applyBorder="1" applyAlignment="1">
      <alignment horizontal="right" vertical="top"/>
    </xf>
    <xf numFmtId="4" fontId="4" fillId="0" borderId="19" xfId="0" applyNumberFormat="1" applyFont="1" applyFill="1" applyBorder="1"/>
    <xf numFmtId="0" fontId="2" fillId="8" borderId="19" xfId="0" applyFont="1" applyFill="1" applyBorder="1" applyAlignment="1">
      <alignment horizontal="left" vertical="top" wrapText="1"/>
    </xf>
    <xf numFmtId="187" fontId="2" fillId="8" borderId="19" xfId="1" applyFont="1" applyFill="1" applyBorder="1" applyAlignment="1">
      <alignment horizontal="center" vertical="top"/>
    </xf>
    <xf numFmtId="0" fontId="2" fillId="0" borderId="19" xfId="0" applyFont="1" applyFill="1" applyBorder="1" applyAlignment="1">
      <alignment horizontal="center" vertical="top"/>
    </xf>
    <xf numFmtId="0" fontId="2" fillId="0" borderId="19" xfId="0" applyFont="1" applyFill="1" applyBorder="1" applyAlignment="1">
      <alignment horizontal="center" vertical="top" wrapText="1"/>
    </xf>
    <xf numFmtId="187" fontId="4" fillId="0" borderId="19" xfId="1" applyFont="1" applyFill="1" applyBorder="1" applyAlignment="1">
      <alignment horizontal="center" vertical="top"/>
    </xf>
    <xf numFmtId="187" fontId="4" fillId="0" borderId="19" xfId="1" applyFont="1" applyFill="1" applyBorder="1" applyAlignment="1">
      <alignment horizontal="right" vertical="top"/>
    </xf>
    <xf numFmtId="0" fontId="2" fillId="8" borderId="19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2060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D2C46-3553-4421-A810-66010CCF36F5}">
  <dimension ref="A1:K978"/>
  <sheetViews>
    <sheetView tabSelected="1" view="pageLayout" zoomScaleNormal="100" zoomScaleSheetLayoutView="90" workbookViewId="0">
      <selection activeCell="C33" sqref="C33"/>
    </sheetView>
  </sheetViews>
  <sheetFormatPr defaultColWidth="12.625" defaultRowHeight="15" customHeight="1" x14ac:dyDescent="0.55000000000000004"/>
  <cols>
    <col min="1" max="1" width="5.375" style="27" customWidth="1"/>
    <col min="2" max="2" width="47.75" style="8" customWidth="1"/>
    <col min="3" max="3" width="49.125" style="8" customWidth="1"/>
    <col min="4" max="4" width="20.125" style="8" customWidth="1"/>
    <col min="5" max="5" width="15.25" style="8" customWidth="1"/>
    <col min="6" max="6" width="15.375" style="8" customWidth="1"/>
    <col min="7" max="7" width="20.5" style="40" customWidth="1"/>
    <col min="8" max="8" width="18.375" style="37" hidden="1" customWidth="1"/>
    <col min="9" max="9" width="34.875" style="34" hidden="1" customWidth="1"/>
    <col min="10" max="10" width="15.375" style="36" hidden="1" customWidth="1"/>
    <col min="11" max="11" width="2.75" style="34" hidden="1" customWidth="1"/>
    <col min="12" max="16384" width="12.625" style="8"/>
  </cols>
  <sheetData>
    <row r="1" spans="1:11" ht="27" customHeight="1" x14ac:dyDescent="0.65">
      <c r="A1" s="45" t="s">
        <v>157</v>
      </c>
      <c r="B1" s="45"/>
      <c r="C1" s="45"/>
      <c r="D1" s="45"/>
      <c r="E1" s="45"/>
      <c r="F1" s="45"/>
      <c r="G1" s="45"/>
      <c r="H1" s="8"/>
      <c r="I1" s="8"/>
      <c r="J1" s="33"/>
    </row>
    <row r="2" spans="1:11" ht="27" customHeight="1" x14ac:dyDescent="0.55000000000000004">
      <c r="A2" s="72" t="s">
        <v>84</v>
      </c>
      <c r="B2" s="72"/>
      <c r="C2" s="72"/>
      <c r="D2" s="72"/>
      <c r="E2" s="72"/>
      <c r="F2" s="72"/>
      <c r="G2" s="72"/>
      <c r="H2" s="8"/>
      <c r="I2" s="8"/>
      <c r="J2" s="33"/>
    </row>
    <row r="3" spans="1:11" ht="27" customHeight="1" x14ac:dyDescent="0.55000000000000004">
      <c r="A3" s="72" t="s">
        <v>154</v>
      </c>
      <c r="B3" s="72"/>
      <c r="C3" s="72"/>
      <c r="D3" s="72"/>
      <c r="E3" s="72"/>
      <c r="F3" s="72"/>
      <c r="G3" s="72"/>
      <c r="H3" s="73"/>
      <c r="I3" s="73"/>
      <c r="J3" s="33"/>
    </row>
    <row r="4" spans="1:11" s="28" customFormat="1" ht="23.25" customHeight="1" x14ac:dyDescent="0.5">
      <c r="A4" s="74" t="s">
        <v>3</v>
      </c>
      <c r="B4" s="75" t="s">
        <v>120</v>
      </c>
      <c r="C4" s="75" t="s">
        <v>143</v>
      </c>
      <c r="D4" s="74" t="s">
        <v>31</v>
      </c>
      <c r="E4" s="75" t="s">
        <v>32</v>
      </c>
      <c r="F4" s="75" t="s">
        <v>144</v>
      </c>
      <c r="G4" s="75" t="s">
        <v>34</v>
      </c>
      <c r="H4" s="147" t="s">
        <v>7</v>
      </c>
      <c r="I4" s="76" t="s">
        <v>8</v>
      </c>
      <c r="J4" s="77" t="s">
        <v>85</v>
      </c>
      <c r="K4" s="78" t="s">
        <v>86</v>
      </c>
    </row>
    <row r="5" spans="1:11" s="28" customFormat="1" ht="21.75" customHeight="1" x14ac:dyDescent="0.5">
      <c r="A5" s="161"/>
      <c r="B5" s="162"/>
      <c r="C5" s="162"/>
      <c r="D5" s="74"/>
      <c r="E5" s="75"/>
      <c r="F5" s="74"/>
      <c r="G5" s="75"/>
      <c r="H5" s="148"/>
      <c r="I5" s="79"/>
      <c r="J5" s="77"/>
      <c r="K5" s="78"/>
    </row>
    <row r="6" spans="1:11" s="28" customFormat="1" ht="8.25" customHeight="1" x14ac:dyDescent="0.5">
      <c r="A6" s="161"/>
      <c r="B6" s="162"/>
      <c r="C6" s="162"/>
      <c r="D6" s="74"/>
      <c r="E6" s="75"/>
      <c r="F6" s="74"/>
      <c r="G6" s="75"/>
      <c r="H6" s="148"/>
      <c r="I6" s="79"/>
      <c r="J6" s="77"/>
      <c r="K6" s="78"/>
    </row>
    <row r="7" spans="1:11" s="116" customFormat="1" ht="45.75" customHeight="1" x14ac:dyDescent="0.2">
      <c r="A7" s="163">
        <v>1</v>
      </c>
      <c r="B7" s="164" t="s">
        <v>90</v>
      </c>
      <c r="C7" s="164" t="s">
        <v>166</v>
      </c>
      <c r="D7" s="139">
        <f>D9+D22</f>
        <v>1310100</v>
      </c>
      <c r="E7" s="139">
        <f>E9+E22</f>
        <v>1017100.85</v>
      </c>
      <c r="F7" s="140">
        <f t="shared" ref="F7" si="0">E7*100/D7</f>
        <v>77.635359896191133</v>
      </c>
      <c r="G7" s="163" t="s">
        <v>36</v>
      </c>
      <c r="H7" s="149" t="s">
        <v>104</v>
      </c>
      <c r="I7" s="113" t="s">
        <v>105</v>
      </c>
      <c r="J7" s="114"/>
      <c r="K7" s="115"/>
    </row>
    <row r="8" spans="1:11" s="121" customFormat="1" ht="27.75" customHeight="1" x14ac:dyDescent="0.2">
      <c r="A8" s="117"/>
      <c r="B8" s="118" t="s">
        <v>91</v>
      </c>
      <c r="C8" s="131"/>
      <c r="D8" s="131"/>
      <c r="E8" s="131"/>
      <c r="F8" s="131"/>
      <c r="G8" s="131"/>
      <c r="H8" s="150"/>
      <c r="I8" s="118"/>
      <c r="J8" s="119"/>
      <c r="K8" s="120"/>
    </row>
    <row r="9" spans="1:11" s="31" customFormat="1" ht="27.75" customHeight="1" x14ac:dyDescent="0.2">
      <c r="A9" s="86"/>
      <c r="B9" s="80" t="s">
        <v>92</v>
      </c>
      <c r="C9" s="81"/>
      <c r="D9" s="82">
        <f>D10+D11+D12+D13+D14+D15+D16+D17+D18+D19+D20+D21</f>
        <v>1255200</v>
      </c>
      <c r="E9" s="82">
        <f>E10+E11+E12+E13+E14+E15+E16+E17+E18+E19+E20+E21</f>
        <v>823380.95</v>
      </c>
      <c r="F9" s="83">
        <f>E9*100/D9</f>
        <v>65.597590025493943</v>
      </c>
      <c r="G9" s="84"/>
      <c r="H9" s="151"/>
      <c r="I9" s="85"/>
      <c r="J9" s="87"/>
      <c r="K9" s="88"/>
    </row>
    <row r="10" spans="1:11" s="42" customFormat="1" ht="27.75" customHeight="1" x14ac:dyDescent="0.2">
      <c r="A10" s="107"/>
      <c r="B10" s="165" t="s">
        <v>93</v>
      </c>
      <c r="C10" s="99" t="s">
        <v>156</v>
      </c>
      <c r="D10" s="166">
        <v>390400</v>
      </c>
      <c r="E10" s="167">
        <v>307240</v>
      </c>
      <c r="F10" s="168">
        <f>E10*100/D10</f>
        <v>78.698770491803273</v>
      </c>
      <c r="G10" s="107"/>
      <c r="H10" s="152" t="s">
        <v>104</v>
      </c>
      <c r="I10" s="89" t="s">
        <v>107</v>
      </c>
      <c r="J10" s="90">
        <v>428800</v>
      </c>
      <c r="K10" s="91">
        <f>J10/8</f>
        <v>53600</v>
      </c>
    </row>
    <row r="11" spans="1:11" s="42" customFormat="1" ht="27.75" customHeight="1" x14ac:dyDescent="0.2">
      <c r="A11" s="107"/>
      <c r="B11" s="165" t="s">
        <v>94</v>
      </c>
      <c r="C11" s="99" t="s">
        <v>153</v>
      </c>
      <c r="D11" s="166">
        <v>49400</v>
      </c>
      <c r="E11" s="169">
        <v>25200</v>
      </c>
      <c r="F11" s="168">
        <f>E11*100/D11</f>
        <v>51.012145748987855</v>
      </c>
      <c r="G11" s="107"/>
      <c r="H11" s="152" t="s">
        <v>104</v>
      </c>
      <c r="I11" s="92" t="s">
        <v>116</v>
      </c>
      <c r="J11" s="90">
        <f>29400+200</f>
        <v>29600</v>
      </c>
      <c r="K11" s="91">
        <f t="shared" ref="K11:K45" si="1">J11/8</f>
        <v>3700</v>
      </c>
    </row>
    <row r="12" spans="1:11" s="42" customFormat="1" ht="27.75" customHeight="1" x14ac:dyDescent="0.2">
      <c r="A12" s="107"/>
      <c r="B12" s="165" t="s">
        <v>95</v>
      </c>
      <c r="C12" s="99" t="s">
        <v>153</v>
      </c>
      <c r="D12" s="166">
        <v>5100</v>
      </c>
      <c r="E12" s="169">
        <v>500</v>
      </c>
      <c r="F12" s="168">
        <f>E12*100/D12</f>
        <v>9.8039215686274517</v>
      </c>
      <c r="G12" s="107"/>
      <c r="H12" s="152" t="s">
        <v>104</v>
      </c>
      <c r="I12" s="92" t="s">
        <v>116</v>
      </c>
      <c r="J12" s="90">
        <v>6100</v>
      </c>
      <c r="K12" s="91">
        <f t="shared" si="1"/>
        <v>762.5</v>
      </c>
    </row>
    <row r="13" spans="1:11" s="42" customFormat="1" ht="27.75" customHeight="1" x14ac:dyDescent="0.2">
      <c r="A13" s="107"/>
      <c r="B13" s="165" t="s">
        <v>96</v>
      </c>
      <c r="C13" s="99" t="s">
        <v>150</v>
      </c>
      <c r="D13" s="166">
        <v>31100</v>
      </c>
      <c r="E13" s="170">
        <v>0</v>
      </c>
      <c r="F13" s="171">
        <f>E13*100/D13</f>
        <v>0</v>
      </c>
      <c r="G13" s="107"/>
      <c r="H13" s="152" t="s">
        <v>104</v>
      </c>
      <c r="I13" s="92" t="s">
        <v>116</v>
      </c>
      <c r="J13" s="90">
        <v>37200</v>
      </c>
      <c r="K13" s="91">
        <f t="shared" si="1"/>
        <v>4650</v>
      </c>
    </row>
    <row r="14" spans="1:11" s="42" customFormat="1" ht="27.75" customHeight="1" x14ac:dyDescent="0.2">
      <c r="A14" s="107"/>
      <c r="B14" s="165" t="s">
        <v>97</v>
      </c>
      <c r="C14" s="99" t="s">
        <v>162</v>
      </c>
      <c r="D14" s="166">
        <v>65200</v>
      </c>
      <c r="E14" s="170">
        <v>0</v>
      </c>
      <c r="F14" s="171">
        <f>E14*100/D14</f>
        <v>0</v>
      </c>
      <c r="G14" s="107"/>
      <c r="H14" s="152" t="s">
        <v>104</v>
      </c>
      <c r="I14" s="92" t="s">
        <v>108</v>
      </c>
      <c r="J14" s="90">
        <v>76900</v>
      </c>
      <c r="K14" s="91">
        <f t="shared" si="1"/>
        <v>9612.5</v>
      </c>
    </row>
    <row r="15" spans="1:11" s="42" customFormat="1" ht="27.75" customHeight="1" x14ac:dyDescent="0.2">
      <c r="A15" s="107"/>
      <c r="B15" s="165" t="s">
        <v>98</v>
      </c>
      <c r="C15" s="99" t="s">
        <v>145</v>
      </c>
      <c r="D15" s="166">
        <v>19000</v>
      </c>
      <c r="E15" s="170">
        <v>0</v>
      </c>
      <c r="F15" s="171">
        <f>E15*100/D15</f>
        <v>0</v>
      </c>
      <c r="G15" s="107"/>
      <c r="H15" s="152" t="s">
        <v>104</v>
      </c>
      <c r="I15" s="92" t="s">
        <v>109</v>
      </c>
      <c r="J15" s="90">
        <v>21100</v>
      </c>
      <c r="K15" s="91">
        <f t="shared" si="1"/>
        <v>2637.5</v>
      </c>
    </row>
    <row r="16" spans="1:11" s="42" customFormat="1" ht="27.75" customHeight="1" x14ac:dyDescent="0.2">
      <c r="A16" s="107"/>
      <c r="B16" s="165" t="s">
        <v>99</v>
      </c>
      <c r="C16" s="99" t="s">
        <v>146</v>
      </c>
      <c r="D16" s="166">
        <v>10200</v>
      </c>
      <c r="E16" s="170">
        <v>0</v>
      </c>
      <c r="F16" s="171">
        <f>E16*100/D16</f>
        <v>0</v>
      </c>
      <c r="G16" s="107"/>
      <c r="H16" s="152" t="s">
        <v>104</v>
      </c>
      <c r="I16" s="93" t="s">
        <v>110</v>
      </c>
      <c r="J16" s="90">
        <v>11200</v>
      </c>
      <c r="K16" s="91">
        <f t="shared" si="1"/>
        <v>1400</v>
      </c>
    </row>
    <row r="17" spans="1:11" s="42" customFormat="1" ht="27.75" customHeight="1" x14ac:dyDescent="0.2">
      <c r="A17" s="107"/>
      <c r="B17" s="165" t="s">
        <v>100</v>
      </c>
      <c r="C17" s="99" t="s">
        <v>160</v>
      </c>
      <c r="D17" s="166">
        <v>1400</v>
      </c>
      <c r="E17" s="170">
        <v>0</v>
      </c>
      <c r="F17" s="171">
        <f>E17*100/D17</f>
        <v>0</v>
      </c>
      <c r="G17" s="107"/>
      <c r="H17" s="152" t="s">
        <v>104</v>
      </c>
      <c r="I17" s="92" t="s">
        <v>116</v>
      </c>
      <c r="J17" s="90">
        <v>1600</v>
      </c>
      <c r="K17" s="91">
        <f t="shared" si="1"/>
        <v>200</v>
      </c>
    </row>
    <row r="18" spans="1:11" s="42" customFormat="1" ht="27.75" customHeight="1" x14ac:dyDescent="0.2">
      <c r="A18" s="107"/>
      <c r="B18" s="165" t="s">
        <v>112</v>
      </c>
      <c r="C18" s="99" t="s">
        <v>161</v>
      </c>
      <c r="D18" s="166">
        <v>7400</v>
      </c>
      <c r="E18" s="169">
        <v>481.5</v>
      </c>
      <c r="F18" s="172">
        <f>E18*100/D18</f>
        <v>6.506756756756757</v>
      </c>
      <c r="G18" s="107"/>
      <c r="H18" s="152" t="s">
        <v>104</v>
      </c>
      <c r="I18" s="92" t="s">
        <v>111</v>
      </c>
      <c r="J18" s="90">
        <v>8200</v>
      </c>
      <c r="K18" s="91">
        <f t="shared" si="1"/>
        <v>1025</v>
      </c>
    </row>
    <row r="19" spans="1:11" s="28" customFormat="1" ht="27.75" customHeight="1" x14ac:dyDescent="0.55000000000000004">
      <c r="A19" s="107"/>
      <c r="B19" s="165" t="s">
        <v>101</v>
      </c>
      <c r="C19" s="99" t="s">
        <v>147</v>
      </c>
      <c r="D19" s="166">
        <v>638000</v>
      </c>
      <c r="E19" s="169">
        <v>485000</v>
      </c>
      <c r="F19" s="171">
        <f>E19*100/D19</f>
        <v>76.01880877742947</v>
      </c>
      <c r="G19" s="107"/>
      <c r="H19" s="152" t="s">
        <v>104</v>
      </c>
      <c r="I19" s="94" t="s">
        <v>113</v>
      </c>
      <c r="J19" s="95">
        <v>705700</v>
      </c>
      <c r="K19" s="96">
        <f t="shared" si="1"/>
        <v>88212.5</v>
      </c>
    </row>
    <row r="20" spans="1:11" s="42" customFormat="1" ht="27.75" customHeight="1" x14ac:dyDescent="0.2">
      <c r="A20" s="107"/>
      <c r="B20" s="165" t="s">
        <v>102</v>
      </c>
      <c r="C20" s="99" t="s">
        <v>148</v>
      </c>
      <c r="D20" s="166">
        <v>5300</v>
      </c>
      <c r="E20" s="169">
        <v>4959.45</v>
      </c>
      <c r="F20" s="171">
        <f>E20*100/D20</f>
        <v>93.574528301886787</v>
      </c>
      <c r="G20" s="107"/>
      <c r="H20" s="152" t="s">
        <v>104</v>
      </c>
      <c r="I20" s="92" t="s">
        <v>114</v>
      </c>
      <c r="J20" s="90">
        <v>5800</v>
      </c>
      <c r="K20" s="91">
        <f t="shared" si="1"/>
        <v>725</v>
      </c>
    </row>
    <row r="21" spans="1:11" s="42" customFormat="1" ht="27.75" customHeight="1" x14ac:dyDescent="0.2">
      <c r="A21" s="107"/>
      <c r="B21" s="165" t="s">
        <v>103</v>
      </c>
      <c r="C21" s="99" t="s">
        <v>163</v>
      </c>
      <c r="D21" s="166">
        <v>32700</v>
      </c>
      <c r="E21" s="170">
        <v>0</v>
      </c>
      <c r="F21" s="171">
        <f>E21*100/D21</f>
        <v>0</v>
      </c>
      <c r="G21" s="107"/>
      <c r="H21" s="152" t="s">
        <v>104</v>
      </c>
      <c r="I21" s="93" t="s">
        <v>115</v>
      </c>
      <c r="J21" s="90">
        <v>39100</v>
      </c>
      <c r="K21" s="91">
        <f t="shared" si="1"/>
        <v>4887.5</v>
      </c>
    </row>
    <row r="22" spans="1:11" s="42" customFormat="1" ht="27.75" customHeight="1" x14ac:dyDescent="0.2">
      <c r="A22" s="107"/>
      <c r="B22" s="173" t="s">
        <v>106</v>
      </c>
      <c r="C22" s="99" t="s">
        <v>149</v>
      </c>
      <c r="D22" s="166">
        <v>54900</v>
      </c>
      <c r="E22" s="167">
        <v>193719.9</v>
      </c>
      <c r="F22" s="171">
        <f>E22*100/D22</f>
        <v>352.85956284153008</v>
      </c>
      <c r="G22" s="107"/>
      <c r="H22" s="153" t="s">
        <v>104</v>
      </c>
      <c r="I22" s="92" t="s">
        <v>119</v>
      </c>
      <c r="J22" s="90">
        <v>60700</v>
      </c>
      <c r="K22" s="91">
        <f t="shared" si="1"/>
        <v>7587.5</v>
      </c>
    </row>
    <row r="23" spans="1:11" s="130" customFormat="1" ht="33.75" customHeight="1" x14ac:dyDescent="0.2">
      <c r="A23" s="122">
        <v>2</v>
      </c>
      <c r="B23" s="174" t="s">
        <v>69</v>
      </c>
      <c r="C23" s="175" t="s">
        <v>163</v>
      </c>
      <c r="D23" s="124">
        <v>45500</v>
      </c>
      <c r="E23" s="176">
        <v>0</v>
      </c>
      <c r="F23" s="177">
        <f>E23*100/D23</f>
        <v>0</v>
      </c>
      <c r="G23" s="178" t="s">
        <v>36</v>
      </c>
      <c r="H23" s="154" t="s">
        <v>104</v>
      </c>
      <c r="I23" s="141" t="s">
        <v>118</v>
      </c>
      <c r="J23" s="106">
        <v>50300</v>
      </c>
      <c r="K23" s="142">
        <f t="shared" si="1"/>
        <v>6287.5</v>
      </c>
    </row>
    <row r="24" spans="1:11" s="130" customFormat="1" ht="27.75" customHeight="1" x14ac:dyDescent="0.2">
      <c r="A24" s="117"/>
      <c r="B24" s="118" t="s">
        <v>117</v>
      </c>
      <c r="C24" s="179"/>
      <c r="D24" s="179"/>
      <c r="E24" s="179"/>
      <c r="F24" s="179"/>
      <c r="G24" s="179"/>
      <c r="H24" s="150"/>
      <c r="I24" s="118"/>
      <c r="J24" s="129"/>
      <c r="K24" s="117"/>
    </row>
    <row r="25" spans="1:11" s="42" customFormat="1" ht="27.75" customHeight="1" x14ac:dyDescent="0.2">
      <c r="A25" s="97"/>
      <c r="B25" s="98" t="s">
        <v>92</v>
      </c>
      <c r="C25" s="99"/>
      <c r="D25" s="100">
        <v>45500</v>
      </c>
      <c r="E25" s="171">
        <v>0</v>
      </c>
      <c r="F25" s="171">
        <f>E25*100/D25</f>
        <v>0</v>
      </c>
      <c r="G25" s="101"/>
      <c r="H25" s="155" t="s">
        <v>104</v>
      </c>
      <c r="I25" s="102" t="s">
        <v>118</v>
      </c>
      <c r="J25" s="103">
        <v>50300</v>
      </c>
      <c r="K25" s="104"/>
    </row>
    <row r="26" spans="1:11" s="130" customFormat="1" ht="33.75" customHeight="1" x14ac:dyDescent="0.2">
      <c r="A26" s="122">
        <v>3</v>
      </c>
      <c r="B26" s="174" t="s">
        <v>87</v>
      </c>
      <c r="C26" s="123" t="s">
        <v>164</v>
      </c>
      <c r="D26" s="180">
        <v>14000</v>
      </c>
      <c r="E26" s="124">
        <v>14000</v>
      </c>
      <c r="F26" s="177">
        <f>E26*100/D26</f>
        <v>100</v>
      </c>
      <c r="G26" s="122" t="s">
        <v>36</v>
      </c>
      <c r="H26" s="156" t="s">
        <v>104</v>
      </c>
      <c r="I26" s="143" t="s">
        <v>131</v>
      </c>
      <c r="J26" s="106"/>
      <c r="K26" s="142"/>
    </row>
    <row r="27" spans="1:11" s="136" customFormat="1" ht="27.75" customHeight="1" x14ac:dyDescent="0.55000000000000004">
      <c r="A27" s="181"/>
      <c r="B27" s="182" t="s">
        <v>130</v>
      </c>
      <c r="C27" s="183"/>
      <c r="D27" s="183"/>
      <c r="E27" s="183"/>
      <c r="F27" s="183"/>
      <c r="G27" s="183"/>
      <c r="H27" s="157"/>
      <c r="I27" s="133"/>
      <c r="J27" s="134"/>
      <c r="K27" s="135"/>
    </row>
    <row r="28" spans="1:11" s="42" customFormat="1" ht="27.75" customHeight="1" x14ac:dyDescent="0.2">
      <c r="A28" s="107"/>
      <c r="B28" s="184" t="s">
        <v>134</v>
      </c>
      <c r="C28" s="99" t="s">
        <v>151</v>
      </c>
      <c r="D28" s="166">
        <v>14000</v>
      </c>
      <c r="E28" s="166">
        <v>14000</v>
      </c>
      <c r="F28" s="171">
        <f>E28*100/D28</f>
        <v>100</v>
      </c>
      <c r="G28" s="107"/>
      <c r="H28" s="153" t="s">
        <v>104</v>
      </c>
      <c r="I28" s="92" t="s">
        <v>131</v>
      </c>
      <c r="J28" s="90">
        <v>7200</v>
      </c>
      <c r="K28" s="91">
        <f t="shared" ref="K28:K41" si="2">J28/8</f>
        <v>900</v>
      </c>
    </row>
    <row r="29" spans="1:11" s="128" customFormat="1" ht="27.75" customHeight="1" x14ac:dyDescent="0.2">
      <c r="A29" s="163">
        <v>4</v>
      </c>
      <c r="B29" s="185" t="s">
        <v>87</v>
      </c>
      <c r="C29" s="164" t="s">
        <v>151</v>
      </c>
      <c r="D29" s="139">
        <v>7200</v>
      </c>
      <c r="E29" s="186">
        <v>7200</v>
      </c>
      <c r="F29" s="187">
        <f>E29*100/D29</f>
        <v>100</v>
      </c>
      <c r="G29" s="163" t="s">
        <v>36</v>
      </c>
      <c r="H29" s="158" t="s">
        <v>104</v>
      </c>
      <c r="I29" s="132" t="s">
        <v>131</v>
      </c>
      <c r="J29" s="126"/>
      <c r="K29" s="127"/>
    </row>
    <row r="30" spans="1:11" s="136" customFormat="1" ht="27.75" customHeight="1" x14ac:dyDescent="0.55000000000000004">
      <c r="A30" s="181"/>
      <c r="B30" s="182" t="s">
        <v>130</v>
      </c>
      <c r="C30" s="183"/>
      <c r="D30" s="183"/>
      <c r="E30" s="183"/>
      <c r="F30" s="183"/>
      <c r="G30" s="183"/>
      <c r="H30" s="157"/>
      <c r="I30" s="133"/>
      <c r="J30" s="134"/>
      <c r="K30" s="135"/>
    </row>
    <row r="31" spans="1:11" s="42" customFormat="1" ht="27.75" customHeight="1" x14ac:dyDescent="0.55000000000000004">
      <c r="A31" s="107"/>
      <c r="B31" s="184" t="s">
        <v>135</v>
      </c>
      <c r="C31" s="99"/>
      <c r="D31" s="188">
        <v>7200</v>
      </c>
      <c r="E31" s="188">
        <v>7200</v>
      </c>
      <c r="F31" s="171">
        <f>E31*100/D31</f>
        <v>100</v>
      </c>
      <c r="G31" s="107"/>
      <c r="H31" s="153" t="s">
        <v>104</v>
      </c>
      <c r="I31" s="92" t="s">
        <v>131</v>
      </c>
      <c r="J31" s="90">
        <v>7000</v>
      </c>
      <c r="K31" s="91">
        <f t="shared" ref="K31" si="3">J31/8</f>
        <v>875</v>
      </c>
    </row>
    <row r="32" spans="1:11" s="128" customFormat="1" ht="27.75" customHeight="1" x14ac:dyDescent="0.2">
      <c r="A32" s="163">
        <v>5</v>
      </c>
      <c r="B32" s="189" t="s">
        <v>138</v>
      </c>
      <c r="C32" s="164" t="s">
        <v>150</v>
      </c>
      <c r="D32" s="139">
        <f>D33+D34</f>
        <v>46000</v>
      </c>
      <c r="E32" s="187">
        <f>E33+E34</f>
        <v>0</v>
      </c>
      <c r="F32" s="187">
        <f>E32*100/D32</f>
        <v>0</v>
      </c>
      <c r="G32" s="163" t="s">
        <v>36</v>
      </c>
      <c r="H32" s="159" t="s">
        <v>104</v>
      </c>
      <c r="I32" s="125" t="s">
        <v>139</v>
      </c>
      <c r="J32" s="126"/>
      <c r="K32" s="127"/>
    </row>
    <row r="33" spans="1:11" s="42" customFormat="1" ht="27.75" customHeight="1" x14ac:dyDescent="0.2">
      <c r="A33" s="107"/>
      <c r="B33" s="165" t="s">
        <v>137</v>
      </c>
      <c r="C33" s="99"/>
      <c r="D33" s="166">
        <v>36000</v>
      </c>
      <c r="E33" s="171">
        <v>0</v>
      </c>
      <c r="F33" s="171">
        <f>E33*100/D33</f>
        <v>0</v>
      </c>
      <c r="G33" s="107"/>
      <c r="H33" s="153" t="s">
        <v>104</v>
      </c>
      <c r="I33" s="92" t="s">
        <v>140</v>
      </c>
      <c r="J33" s="90">
        <v>36000</v>
      </c>
      <c r="K33" s="91">
        <f t="shared" si="2"/>
        <v>4500</v>
      </c>
    </row>
    <row r="34" spans="1:11" s="42" customFormat="1" ht="27.75" customHeight="1" x14ac:dyDescent="0.2">
      <c r="A34" s="107"/>
      <c r="B34" s="165" t="s">
        <v>136</v>
      </c>
      <c r="C34" s="99"/>
      <c r="D34" s="166">
        <v>10000</v>
      </c>
      <c r="E34" s="171">
        <v>0</v>
      </c>
      <c r="F34" s="171">
        <f>E34*100/D34</f>
        <v>0</v>
      </c>
      <c r="G34" s="107"/>
      <c r="H34" s="153" t="s">
        <v>104</v>
      </c>
      <c r="I34" s="92" t="s">
        <v>140</v>
      </c>
      <c r="J34" s="90">
        <v>10000</v>
      </c>
      <c r="K34" s="91">
        <f t="shared" si="2"/>
        <v>1250</v>
      </c>
    </row>
    <row r="35" spans="1:11" s="137" customFormat="1" ht="27.75" customHeight="1" x14ac:dyDescent="0.2">
      <c r="A35" s="163">
        <v>6</v>
      </c>
      <c r="B35" s="189" t="s">
        <v>121</v>
      </c>
      <c r="C35" s="164" t="s">
        <v>151</v>
      </c>
      <c r="D35" s="139">
        <v>2140</v>
      </c>
      <c r="E35" s="190">
        <v>2140</v>
      </c>
      <c r="F35" s="187">
        <f>E35*100/D35</f>
        <v>100</v>
      </c>
      <c r="G35" s="163" t="s">
        <v>36</v>
      </c>
      <c r="H35" s="159" t="s">
        <v>104</v>
      </c>
      <c r="I35" s="125" t="s">
        <v>125</v>
      </c>
      <c r="J35" s="126"/>
      <c r="K35" s="127"/>
    </row>
    <row r="36" spans="1:11" s="137" customFormat="1" ht="27.75" customHeight="1" x14ac:dyDescent="0.2">
      <c r="A36" s="191"/>
      <c r="B36" s="182" t="s">
        <v>122</v>
      </c>
      <c r="C36" s="192"/>
      <c r="D36" s="192"/>
      <c r="E36" s="192"/>
      <c r="F36" s="192"/>
      <c r="G36" s="192"/>
      <c r="H36" s="159"/>
      <c r="I36" s="125"/>
      <c r="J36" s="126"/>
      <c r="K36" s="127"/>
    </row>
    <row r="37" spans="1:11" s="30" customFormat="1" ht="27.75" customHeight="1" x14ac:dyDescent="0.2">
      <c r="A37" s="107"/>
      <c r="B37" s="184" t="s">
        <v>124</v>
      </c>
      <c r="C37" s="99"/>
      <c r="D37" s="166">
        <v>2140</v>
      </c>
      <c r="E37" s="193">
        <v>2140</v>
      </c>
      <c r="F37" s="171">
        <f>E37*100/D37</f>
        <v>100</v>
      </c>
      <c r="G37" s="107"/>
      <c r="H37" s="153" t="s">
        <v>104</v>
      </c>
      <c r="I37" s="92" t="s">
        <v>88</v>
      </c>
      <c r="J37" s="90">
        <v>2140</v>
      </c>
      <c r="K37" s="91">
        <f t="shared" si="2"/>
        <v>267.5</v>
      </c>
    </row>
    <row r="38" spans="1:11" s="137" customFormat="1" ht="27.75" customHeight="1" x14ac:dyDescent="0.2">
      <c r="A38" s="163">
        <v>7</v>
      </c>
      <c r="B38" s="185" t="s">
        <v>87</v>
      </c>
      <c r="C38" s="164" t="s">
        <v>165</v>
      </c>
      <c r="D38" s="139">
        <f>D40+D41</f>
        <v>69760</v>
      </c>
      <c r="E38" s="186">
        <f>E40+E41</f>
        <v>52182.69</v>
      </c>
      <c r="F38" s="187">
        <f>E38*100/D38</f>
        <v>74.80316800458715</v>
      </c>
      <c r="G38" s="163" t="s">
        <v>36</v>
      </c>
      <c r="H38" s="159" t="s">
        <v>104</v>
      </c>
      <c r="I38" s="125" t="s">
        <v>89</v>
      </c>
      <c r="J38" s="126"/>
      <c r="K38" s="127">
        <f t="shared" ref="K38" si="4">J38/8</f>
        <v>0</v>
      </c>
    </row>
    <row r="39" spans="1:11" s="137" customFormat="1" ht="27.75" customHeight="1" x14ac:dyDescent="0.2">
      <c r="A39" s="191"/>
      <c r="B39" s="182" t="s">
        <v>130</v>
      </c>
      <c r="C39" s="192"/>
      <c r="D39" s="192"/>
      <c r="E39" s="192"/>
      <c r="F39" s="192"/>
      <c r="G39" s="192"/>
      <c r="H39" s="159"/>
      <c r="I39" s="125"/>
      <c r="J39" s="126"/>
      <c r="K39" s="127"/>
    </row>
    <row r="40" spans="1:11" s="30" customFormat="1" ht="49.5" customHeight="1" x14ac:dyDescent="0.2">
      <c r="A40" s="107"/>
      <c r="B40" s="184" t="s">
        <v>132</v>
      </c>
      <c r="C40" s="99"/>
      <c r="D40" s="166">
        <v>65920</v>
      </c>
      <c r="E40" s="194">
        <v>49440</v>
      </c>
      <c r="F40" s="171">
        <f>E40*100/D40</f>
        <v>75</v>
      </c>
      <c r="G40" s="107"/>
      <c r="H40" s="153" t="s">
        <v>104</v>
      </c>
      <c r="I40" s="92" t="s">
        <v>89</v>
      </c>
      <c r="J40" s="90"/>
      <c r="K40" s="91"/>
    </row>
    <row r="41" spans="1:11" s="30" customFormat="1" ht="27.75" customHeight="1" x14ac:dyDescent="0.2">
      <c r="A41" s="107"/>
      <c r="B41" s="184" t="s">
        <v>133</v>
      </c>
      <c r="C41" s="99"/>
      <c r="D41" s="166">
        <v>3840</v>
      </c>
      <c r="E41" s="194">
        <v>2742.69</v>
      </c>
      <c r="F41" s="171">
        <f>E41*100/D41</f>
        <v>71.424218749999994</v>
      </c>
      <c r="G41" s="107"/>
      <c r="H41" s="153" t="s">
        <v>104</v>
      </c>
      <c r="I41" s="92" t="s">
        <v>89</v>
      </c>
      <c r="J41" s="90">
        <v>139520</v>
      </c>
      <c r="K41" s="91">
        <f t="shared" si="2"/>
        <v>17440</v>
      </c>
    </row>
    <row r="42" spans="1:11" s="137" customFormat="1" ht="27.75" customHeight="1" x14ac:dyDescent="0.2">
      <c r="A42" s="163">
        <v>8</v>
      </c>
      <c r="B42" s="189" t="s">
        <v>121</v>
      </c>
      <c r="C42" s="164"/>
      <c r="D42" s="139">
        <v>39000</v>
      </c>
      <c r="E42" s="186">
        <v>31200</v>
      </c>
      <c r="F42" s="187">
        <f>E42*100/D42</f>
        <v>80</v>
      </c>
      <c r="G42" s="163" t="s">
        <v>36</v>
      </c>
      <c r="H42" s="159" t="s">
        <v>104</v>
      </c>
      <c r="I42" s="125" t="s">
        <v>123</v>
      </c>
      <c r="J42" s="126"/>
      <c r="K42" s="127"/>
    </row>
    <row r="43" spans="1:11" s="137" customFormat="1" ht="27.75" customHeight="1" x14ac:dyDescent="0.2">
      <c r="A43" s="191"/>
      <c r="B43" s="182" t="s">
        <v>122</v>
      </c>
      <c r="C43" s="192"/>
      <c r="D43" s="192"/>
      <c r="E43" s="192"/>
      <c r="F43" s="192"/>
      <c r="G43" s="192"/>
      <c r="H43" s="159"/>
      <c r="I43" s="125"/>
      <c r="J43" s="126"/>
      <c r="K43" s="127"/>
    </row>
    <row r="44" spans="1:11" s="30" customFormat="1" ht="49.5" customHeight="1" x14ac:dyDescent="0.2">
      <c r="A44" s="107"/>
      <c r="B44" s="184" t="s">
        <v>158</v>
      </c>
      <c r="C44" s="99" t="s">
        <v>159</v>
      </c>
      <c r="D44" s="166">
        <f>J44</f>
        <v>39000</v>
      </c>
      <c r="E44" s="194">
        <v>31200</v>
      </c>
      <c r="F44" s="171">
        <f>E44*100/D44</f>
        <v>80</v>
      </c>
      <c r="G44" s="107"/>
      <c r="H44" s="153" t="s">
        <v>104</v>
      </c>
      <c r="I44" s="92" t="s">
        <v>123</v>
      </c>
      <c r="J44" s="90">
        <v>39000</v>
      </c>
      <c r="K44" s="91">
        <f t="shared" si="1"/>
        <v>4875</v>
      </c>
    </row>
    <row r="45" spans="1:11" s="137" customFormat="1" ht="27.75" customHeight="1" x14ac:dyDescent="0.2">
      <c r="A45" s="163">
        <v>9</v>
      </c>
      <c r="B45" s="189" t="s">
        <v>128</v>
      </c>
      <c r="C45" s="164" t="s">
        <v>152</v>
      </c>
      <c r="D45" s="139">
        <f>J45</f>
        <v>38000</v>
      </c>
      <c r="E45" s="190">
        <v>19000</v>
      </c>
      <c r="F45" s="187">
        <f>E45*100/D45</f>
        <v>50</v>
      </c>
      <c r="G45" s="163" t="s">
        <v>36</v>
      </c>
      <c r="H45" s="159" t="s">
        <v>104</v>
      </c>
      <c r="I45" s="125" t="s">
        <v>126</v>
      </c>
      <c r="J45" s="126">
        <v>38000</v>
      </c>
      <c r="K45" s="127">
        <f t="shared" si="1"/>
        <v>4750</v>
      </c>
    </row>
    <row r="46" spans="1:11" s="138" customFormat="1" ht="27.75" customHeight="1" x14ac:dyDescent="0.2">
      <c r="A46" s="117"/>
      <c r="B46" s="118" t="s">
        <v>129</v>
      </c>
      <c r="C46" s="131"/>
      <c r="D46" s="131"/>
      <c r="E46" s="131"/>
      <c r="F46" s="131"/>
      <c r="G46" s="131"/>
      <c r="H46" s="150"/>
      <c r="I46" s="118"/>
      <c r="J46" s="129"/>
      <c r="K46" s="117"/>
    </row>
    <row r="47" spans="1:11" s="30" customFormat="1" ht="52.5" customHeight="1" x14ac:dyDescent="0.2">
      <c r="A47" s="107"/>
      <c r="B47" s="99" t="s">
        <v>127</v>
      </c>
      <c r="C47" s="99"/>
      <c r="D47" s="100">
        <v>38000</v>
      </c>
      <c r="E47" s="108">
        <v>19000</v>
      </c>
      <c r="F47" s="171">
        <f>E47*100/D47</f>
        <v>50</v>
      </c>
      <c r="G47" s="101"/>
      <c r="H47" s="153" t="s">
        <v>104</v>
      </c>
      <c r="I47" s="102" t="s">
        <v>126</v>
      </c>
      <c r="J47" s="109">
        <v>38000</v>
      </c>
      <c r="K47" s="110"/>
    </row>
    <row r="48" spans="1:11" s="29" customFormat="1" ht="27.75" customHeight="1" x14ac:dyDescent="0.55000000000000004">
      <c r="A48" s="195" t="s">
        <v>155</v>
      </c>
      <c r="B48" s="195"/>
      <c r="C48" s="195"/>
      <c r="D48" s="180">
        <f>D7+D23+D26+D29+D32+D35+D38+D42+D45</f>
        <v>1571700</v>
      </c>
      <c r="E48" s="180">
        <f>E7+E23+E26+E29+E32+E35+E38+E42+E45</f>
        <v>1142823.54</v>
      </c>
      <c r="F48" s="180">
        <f>E48*100/D48</f>
        <v>72.71257491887765</v>
      </c>
      <c r="G48" s="122"/>
      <c r="H48" s="160"/>
      <c r="I48" s="111"/>
      <c r="J48" s="105"/>
      <c r="K48" s="112"/>
    </row>
    <row r="49" spans="1:11" ht="15.75" customHeight="1" x14ac:dyDescent="0.55000000000000004">
      <c r="A49" s="1"/>
      <c r="B49" s="1"/>
      <c r="C49" s="1"/>
      <c r="D49" s="1"/>
      <c r="E49" s="1"/>
      <c r="F49" s="1"/>
      <c r="G49" s="39"/>
      <c r="H49" s="35"/>
      <c r="I49" s="35"/>
    </row>
    <row r="50" spans="1:11" s="32" customFormat="1" ht="20.25" x14ac:dyDescent="0.3">
      <c r="C50" s="144" t="s">
        <v>141</v>
      </c>
      <c r="D50" s="146" t="s">
        <v>142</v>
      </c>
      <c r="E50" s="146"/>
      <c r="F50" s="43"/>
      <c r="G50" s="41"/>
      <c r="H50" s="38"/>
      <c r="I50" s="38"/>
      <c r="J50" s="38"/>
      <c r="K50" s="38"/>
    </row>
    <row r="51" spans="1:11" s="32" customFormat="1" ht="20.25" x14ac:dyDescent="0.3">
      <c r="C51" s="43"/>
      <c r="D51" s="43"/>
      <c r="E51" s="43"/>
      <c r="F51" s="43"/>
      <c r="G51" s="41"/>
      <c r="H51" s="38"/>
      <c r="I51" s="38"/>
      <c r="J51" s="38"/>
      <c r="K51" s="38"/>
    </row>
    <row r="52" spans="1:11" s="32" customFormat="1" ht="20.25" x14ac:dyDescent="0.3">
      <c r="C52" s="145" t="s">
        <v>172</v>
      </c>
      <c r="D52" s="44" t="s">
        <v>167</v>
      </c>
      <c r="E52" s="44"/>
      <c r="F52" s="44"/>
      <c r="G52" s="41"/>
      <c r="I52" s="38"/>
      <c r="J52" s="38"/>
      <c r="K52" s="38"/>
    </row>
    <row r="53" spans="1:11" s="32" customFormat="1" ht="20.25" x14ac:dyDescent="0.3">
      <c r="C53" s="43" t="s">
        <v>168</v>
      </c>
      <c r="D53" s="43" t="s">
        <v>171</v>
      </c>
      <c r="E53" s="43"/>
      <c r="G53" s="41"/>
      <c r="I53" s="38"/>
      <c r="J53" s="38"/>
      <c r="K53" s="38"/>
    </row>
    <row r="54" spans="1:11" s="32" customFormat="1" ht="20.25" x14ac:dyDescent="0.3">
      <c r="C54" s="43" t="s">
        <v>169</v>
      </c>
      <c r="D54" s="43" t="s">
        <v>170</v>
      </c>
      <c r="E54" s="43"/>
      <c r="G54" s="41"/>
      <c r="I54" s="38"/>
      <c r="J54" s="38"/>
      <c r="K54" s="38"/>
    </row>
    <row r="55" spans="1:11" ht="15.75" customHeight="1" x14ac:dyDescent="0.55000000000000004"/>
    <row r="56" spans="1:11" ht="15.75" customHeight="1" x14ac:dyDescent="0.55000000000000004"/>
    <row r="57" spans="1:11" ht="15.75" customHeight="1" x14ac:dyDescent="0.55000000000000004"/>
    <row r="58" spans="1:11" ht="15.75" customHeight="1" x14ac:dyDescent="0.55000000000000004"/>
    <row r="59" spans="1:11" ht="15.75" customHeight="1" x14ac:dyDescent="0.55000000000000004"/>
    <row r="60" spans="1:11" ht="15.75" customHeight="1" x14ac:dyDescent="0.55000000000000004"/>
    <row r="61" spans="1:11" ht="15.75" customHeight="1" x14ac:dyDescent="0.55000000000000004"/>
    <row r="62" spans="1:11" ht="15.75" customHeight="1" x14ac:dyDescent="0.55000000000000004"/>
    <row r="63" spans="1:11" ht="15.75" customHeight="1" x14ac:dyDescent="0.55000000000000004"/>
    <row r="64" spans="1:11" ht="15.75" customHeight="1" x14ac:dyDescent="0.55000000000000004"/>
    <row r="65" ht="15.75" customHeight="1" x14ac:dyDescent="0.55000000000000004"/>
    <row r="66" ht="15.75" customHeight="1" x14ac:dyDescent="0.55000000000000004"/>
    <row r="67" ht="15.75" customHeight="1" x14ac:dyDescent="0.55000000000000004"/>
    <row r="68" ht="15.75" customHeight="1" x14ac:dyDescent="0.55000000000000004"/>
    <row r="69" ht="15.75" customHeight="1" x14ac:dyDescent="0.55000000000000004"/>
    <row r="70" ht="15.75" customHeight="1" x14ac:dyDescent="0.55000000000000004"/>
    <row r="71" ht="15.75" customHeight="1" x14ac:dyDescent="0.55000000000000004"/>
    <row r="72" ht="15.75" customHeight="1" x14ac:dyDescent="0.55000000000000004"/>
    <row r="73" ht="15.75" customHeight="1" x14ac:dyDescent="0.55000000000000004"/>
    <row r="74" ht="15.75" customHeight="1" x14ac:dyDescent="0.55000000000000004"/>
    <row r="75" ht="15.75" customHeight="1" x14ac:dyDescent="0.55000000000000004"/>
    <row r="76" ht="15.75" customHeight="1" x14ac:dyDescent="0.55000000000000004"/>
    <row r="77" ht="15.75" customHeight="1" x14ac:dyDescent="0.55000000000000004"/>
    <row r="78" ht="15.75" customHeight="1" x14ac:dyDescent="0.55000000000000004"/>
    <row r="79" ht="15.75" customHeight="1" x14ac:dyDescent="0.55000000000000004"/>
    <row r="8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</sheetData>
  <mergeCells count="25">
    <mergeCell ref="C43:G43"/>
    <mergeCell ref="C46:G46"/>
    <mergeCell ref="D50:E50"/>
    <mergeCell ref="D52:F52"/>
    <mergeCell ref="C24:G24"/>
    <mergeCell ref="C27:G27"/>
    <mergeCell ref="C30:G30"/>
    <mergeCell ref="C39:G39"/>
    <mergeCell ref="C36:G36"/>
    <mergeCell ref="A1:G1"/>
    <mergeCell ref="A2:G2"/>
    <mergeCell ref="A3:G3"/>
    <mergeCell ref="D4:D6"/>
    <mergeCell ref="E4:E6"/>
    <mergeCell ref="F4:F6"/>
    <mergeCell ref="G4:G6"/>
    <mergeCell ref="C8:G8"/>
    <mergeCell ref="A48:C48"/>
    <mergeCell ref="J4:J6"/>
    <mergeCell ref="K4:K6"/>
    <mergeCell ref="A4:A6"/>
    <mergeCell ref="B4:B6"/>
    <mergeCell ref="C4:C6"/>
    <mergeCell ref="H4:H6"/>
    <mergeCell ref="I4:I6"/>
  </mergeCells>
  <pageMargins left="0.390625" right="0.19685039370078741" top="0.19685039370078741" bottom="0.19685039370078741" header="0" footer="0"/>
  <pageSetup paperSize="9" scale="7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21" customHeight="1" x14ac:dyDescent="0.55000000000000004">
      <c r="A2" s="55" t="s">
        <v>1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21" customHeight="1" x14ac:dyDescent="0.55000000000000004">
      <c r="A3" s="55" t="s">
        <v>2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ht="20.25" customHeight="1" x14ac:dyDescent="0.55000000000000004">
      <c r="A4" s="57" t="s">
        <v>81</v>
      </c>
      <c r="B4" s="58"/>
      <c r="C4" s="58"/>
      <c r="D4" s="58"/>
      <c r="E4" s="58"/>
      <c r="F4" s="58"/>
      <c r="G4" s="58"/>
      <c r="H4" s="58"/>
      <c r="I4" s="58"/>
      <c r="J4" s="58"/>
    </row>
    <row r="5" spans="1:10" ht="23.25" customHeight="1" x14ac:dyDescent="0.55000000000000004">
      <c r="A5" s="67" t="s">
        <v>3</v>
      </c>
      <c r="B5" s="64" t="s">
        <v>4</v>
      </c>
      <c r="C5" s="64" t="s">
        <v>5</v>
      </c>
      <c r="D5" s="61" t="s">
        <v>6</v>
      </c>
      <c r="E5" s="62"/>
      <c r="F5" s="62"/>
      <c r="G5" s="62"/>
      <c r="H5" s="63"/>
      <c r="I5" s="64" t="s">
        <v>7</v>
      </c>
      <c r="J5" s="64" t="s">
        <v>8</v>
      </c>
    </row>
    <row r="6" spans="1:10" ht="24" x14ac:dyDescent="0.55000000000000004">
      <c r="A6" s="65"/>
      <c r="B6" s="65"/>
      <c r="C6" s="65"/>
      <c r="D6" s="53" t="s">
        <v>9</v>
      </c>
      <c r="E6" s="66" t="s">
        <v>10</v>
      </c>
      <c r="F6" s="53" t="s">
        <v>11</v>
      </c>
      <c r="G6" s="53" t="s">
        <v>12</v>
      </c>
      <c r="H6" s="53" t="s">
        <v>13</v>
      </c>
      <c r="I6" s="65"/>
      <c r="J6" s="65"/>
    </row>
    <row r="7" spans="1:10" ht="27.75" customHeight="1" x14ac:dyDescent="0.55000000000000004">
      <c r="A7" s="54"/>
      <c r="B7" s="54"/>
      <c r="C7" s="54"/>
      <c r="D7" s="54"/>
      <c r="E7" s="54"/>
      <c r="F7" s="54"/>
      <c r="G7" s="54"/>
      <c r="H7" s="54"/>
      <c r="I7" s="54"/>
      <c r="J7" s="54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55"/>
      <c r="B41" s="56"/>
      <c r="C41" s="56"/>
      <c r="D41" s="56"/>
      <c r="E41" s="56"/>
      <c r="F41" s="56"/>
      <c r="G41" s="56"/>
      <c r="H41" s="56"/>
      <c r="I41" s="56"/>
      <c r="J41" s="56"/>
    </row>
    <row r="42" spans="1:10" ht="18.75" customHeight="1" x14ac:dyDescent="0.55000000000000004">
      <c r="A42" s="55" t="s">
        <v>28</v>
      </c>
      <c r="B42" s="56"/>
      <c r="C42" s="56"/>
      <c r="D42" s="56"/>
      <c r="E42" s="56"/>
      <c r="F42" s="56"/>
      <c r="G42" s="56"/>
      <c r="H42" s="56"/>
      <c r="I42" s="56"/>
      <c r="J42" s="56"/>
    </row>
    <row r="43" spans="1:10" ht="18" customHeight="1" x14ac:dyDescent="0.55000000000000004">
      <c r="A43" s="55" t="s">
        <v>29</v>
      </c>
      <c r="B43" s="56"/>
      <c r="C43" s="56"/>
      <c r="D43" s="56"/>
      <c r="E43" s="56"/>
      <c r="F43" s="56"/>
      <c r="G43" s="56"/>
      <c r="H43" s="56"/>
      <c r="I43" s="56"/>
      <c r="J43" s="56"/>
    </row>
    <row r="44" spans="1:10" ht="20.25" customHeight="1" x14ac:dyDescent="0.55000000000000004">
      <c r="A44" s="57" t="s">
        <v>82</v>
      </c>
      <c r="B44" s="58"/>
      <c r="C44" s="58"/>
      <c r="D44" s="58"/>
      <c r="E44" s="58"/>
      <c r="F44" s="58"/>
      <c r="G44" s="58"/>
      <c r="H44" s="58"/>
      <c r="I44" s="58"/>
      <c r="J44" s="58"/>
    </row>
    <row r="45" spans="1:10" ht="14.25" customHeight="1" x14ac:dyDescent="0.55000000000000004">
      <c r="A45" s="53" t="s">
        <v>3</v>
      </c>
      <c r="B45" s="53" t="s">
        <v>4</v>
      </c>
      <c r="C45" s="49" t="s">
        <v>30</v>
      </c>
      <c r="D45" s="50"/>
      <c r="E45" s="49" t="s">
        <v>31</v>
      </c>
      <c r="F45" s="50"/>
      <c r="G45" s="49" t="s">
        <v>32</v>
      </c>
      <c r="H45" s="50"/>
      <c r="I45" s="53" t="s">
        <v>33</v>
      </c>
      <c r="J45" s="59" t="s">
        <v>34</v>
      </c>
    </row>
    <row r="46" spans="1:10" ht="31.5" customHeight="1" x14ac:dyDescent="0.55000000000000004">
      <c r="A46" s="54"/>
      <c r="B46" s="54"/>
      <c r="C46" s="51"/>
      <c r="D46" s="52"/>
      <c r="E46" s="51"/>
      <c r="F46" s="52"/>
      <c r="G46" s="51"/>
      <c r="H46" s="52"/>
      <c r="I46" s="54"/>
      <c r="J46" s="60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48" t="s">
        <v>35</v>
      </c>
      <c r="D47" s="47"/>
      <c r="E47" s="46">
        <f>รายงานการใช้จ่าย!D6</f>
        <v>742400</v>
      </c>
      <c r="F47" s="47"/>
      <c r="G47" s="46">
        <f>รายงานการใช้จ่าย!M6</f>
        <v>0</v>
      </c>
      <c r="H47" s="47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48" t="s">
        <v>37</v>
      </c>
      <c r="D48" s="47"/>
      <c r="E48" s="46">
        <f>รายงานการใช้จ่าย!D7</f>
        <v>91500</v>
      </c>
      <c r="F48" s="47"/>
      <c r="G48" s="46">
        <f>รายงานการใช้จ่าย!M7</f>
        <v>0</v>
      </c>
      <c r="H48" s="47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48" t="s">
        <v>37</v>
      </c>
      <c r="D49" s="47"/>
      <c r="E49" s="46">
        <f>รายงานการใช้จ่าย!D8</f>
        <v>600</v>
      </c>
      <c r="F49" s="47"/>
      <c r="G49" s="46">
        <f>รายงานการใช้จ่าย!M8</f>
        <v>0</v>
      </c>
      <c r="H49" s="47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48" t="s">
        <v>37</v>
      </c>
      <c r="D50" s="47"/>
      <c r="E50" s="46">
        <f>รายงานการใช้จ่าย!D9</f>
        <v>19100</v>
      </c>
      <c r="F50" s="47"/>
      <c r="G50" s="46">
        <f>รายงานการใช้จ่าย!M9</f>
        <v>5400</v>
      </c>
      <c r="H50" s="47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48" t="s">
        <v>37</v>
      </c>
      <c r="D51" s="47"/>
      <c r="E51" s="46">
        <f>รายงานการใช้จ่าย!D10</f>
        <v>115700</v>
      </c>
      <c r="F51" s="47"/>
      <c r="G51" s="46">
        <f>รายงานการใช้จ่าย!M10</f>
        <v>0</v>
      </c>
      <c r="H51" s="47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48" t="s">
        <v>37</v>
      </c>
      <c r="D52" s="47"/>
      <c r="E52" s="46">
        <f>รายงานการใช้จ่าย!D11</f>
        <v>111900</v>
      </c>
      <c r="F52" s="47"/>
      <c r="G52" s="46">
        <f>รายงานการใช้จ่าย!M11</f>
        <v>0</v>
      </c>
      <c r="H52" s="47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48" t="s">
        <v>37</v>
      </c>
      <c r="D53" s="47"/>
      <c r="E53" s="46">
        <f>รายงานการใช้จ่าย!D12</f>
        <v>16100</v>
      </c>
      <c r="F53" s="47"/>
      <c r="G53" s="46">
        <f>รายงานการใช้จ่าย!M12</f>
        <v>0</v>
      </c>
      <c r="H53" s="47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48" t="s">
        <v>37</v>
      </c>
      <c r="D54" s="47"/>
      <c r="E54" s="46">
        <f>รายงานการใช้จ่าย!D13</f>
        <v>19300</v>
      </c>
      <c r="F54" s="47"/>
      <c r="G54" s="46">
        <f>รายงานการใช้จ่าย!M13</f>
        <v>0</v>
      </c>
      <c r="H54" s="47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48" t="s">
        <v>37</v>
      </c>
      <c r="D55" s="47"/>
      <c r="E55" s="46">
        <f>รายงานการใช้จ่าย!D14</f>
        <v>5100</v>
      </c>
      <c r="F55" s="47"/>
      <c r="G55" s="46">
        <f>รายงานการใช้จ่าย!M14</f>
        <v>0</v>
      </c>
      <c r="H55" s="47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48" t="s">
        <v>37</v>
      </c>
      <c r="D56" s="47"/>
      <c r="E56" s="46">
        <f>รายงานการใช้จ่าย!D15</f>
        <v>14000</v>
      </c>
      <c r="F56" s="47"/>
      <c r="G56" s="46">
        <f>รายงานการใช้จ่าย!M15</f>
        <v>0</v>
      </c>
      <c r="H56" s="47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48" t="s">
        <v>37</v>
      </c>
      <c r="D57" s="47"/>
      <c r="E57" s="46">
        <f>รายงานการใช้จ่าย!D16</f>
        <v>1097300</v>
      </c>
      <c r="F57" s="47"/>
      <c r="G57" s="46">
        <f>รายงานการใช้จ่าย!M16</f>
        <v>450742.20000000007</v>
      </c>
      <c r="H57" s="47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48" t="s">
        <v>37</v>
      </c>
      <c r="D58" s="47"/>
      <c r="E58" s="46">
        <f>รายงานการใช้จ่าย!D17</f>
        <v>10000</v>
      </c>
      <c r="F58" s="47"/>
      <c r="G58" s="46">
        <f>รายงานการใช้จ่าย!M17</f>
        <v>0</v>
      </c>
      <c r="H58" s="47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48" t="s">
        <v>37</v>
      </c>
      <c r="D59" s="47"/>
      <c r="E59" s="46">
        <f>รายงานการใช้จ่าย!D18</f>
        <v>76900</v>
      </c>
      <c r="F59" s="47"/>
      <c r="G59" s="46">
        <f>รายงานการใช้จ่าย!M18</f>
        <v>88575</v>
      </c>
      <c r="H59" s="47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48" t="s">
        <v>37</v>
      </c>
      <c r="D60" s="47"/>
      <c r="E60" s="46">
        <f>รายงานการใช้จ่าย!D19</f>
        <v>2339900</v>
      </c>
      <c r="F60" s="47"/>
      <c r="G60" s="46">
        <f>รายงานการใช้จ่าย!M19</f>
        <v>0</v>
      </c>
      <c r="H60" s="47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48" t="s">
        <v>37</v>
      </c>
      <c r="D61" s="47"/>
      <c r="E61" s="46">
        <f>รายงานการใช้จ่าย!D20</f>
        <v>104000</v>
      </c>
      <c r="F61" s="47"/>
      <c r="G61" s="68"/>
      <c r="H61" s="47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48" t="s">
        <v>37</v>
      </c>
      <c r="D62" s="47"/>
      <c r="E62" s="46">
        <f>รายงานการใช้จ่าย!D21</f>
        <v>0</v>
      </c>
      <c r="F62" s="47"/>
      <c r="G62" s="46">
        <f>รายงานการใช้จ่าย!M21</f>
        <v>445182.80000000005</v>
      </c>
      <c r="H62" s="47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48" t="s">
        <v>37</v>
      </c>
      <c r="D63" s="47"/>
      <c r="E63" s="46">
        <f>รายงานการใช้จ่าย!D22</f>
        <v>0</v>
      </c>
      <c r="F63" s="47"/>
      <c r="G63" s="46">
        <f>รายงานการใช้จ่าย!M22</f>
        <v>4888.8599999999997</v>
      </c>
      <c r="H63" s="47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48" t="s">
        <v>37</v>
      </c>
      <c r="D64" s="47"/>
      <c r="E64" s="46">
        <f>รายงานการใช้จ่าย!D23</f>
        <v>0</v>
      </c>
      <c r="F64" s="47"/>
      <c r="G64" s="46">
        <f>รายงานการใช้จ่าย!M23</f>
        <v>5346.78</v>
      </c>
      <c r="H64" s="47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48" t="s">
        <v>37</v>
      </c>
      <c r="D65" s="47"/>
      <c r="E65" s="46">
        <f>รายงานการใช้จ่าย!D24</f>
        <v>0</v>
      </c>
      <c r="F65" s="47"/>
      <c r="G65" s="46">
        <f>รายงานการใช้จ่าย!M24</f>
        <v>6148.75</v>
      </c>
      <c r="H65" s="47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48" t="s">
        <v>37</v>
      </c>
      <c r="D66" s="47"/>
      <c r="E66" s="46">
        <f>รายงานการใช้จ่าย!D25</f>
        <v>0</v>
      </c>
      <c r="F66" s="47"/>
      <c r="G66" s="46">
        <f>รายงานการใช้จ่าย!M25</f>
        <v>36454</v>
      </c>
      <c r="H66" s="47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48" t="s">
        <v>37</v>
      </c>
      <c r="D67" s="47"/>
      <c r="E67" s="46">
        <f>รายงานการใช้จ่าย!D26</f>
        <v>86000</v>
      </c>
      <c r="F67" s="47"/>
      <c r="G67" s="46">
        <f>รายงานการใช้จ่าย!M26</f>
        <v>0</v>
      </c>
      <c r="H67" s="47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48" t="s">
        <v>37</v>
      </c>
      <c r="D68" s="47"/>
      <c r="E68" s="46">
        <f>รายงานการใช้จ่าย!D27</f>
        <v>240000</v>
      </c>
      <c r="F68" s="47"/>
      <c r="G68" s="46">
        <f>รายงานการใช้จ่าย!M27</f>
        <v>240000</v>
      </c>
      <c r="H68" s="47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48" t="s">
        <v>37</v>
      </c>
      <c r="D69" s="47"/>
      <c r="E69" s="46">
        <f>รายงานการใช้จ่าย!D28</f>
        <v>240000</v>
      </c>
      <c r="F69" s="47"/>
      <c r="G69" s="46">
        <f>รายงานการใช้จ่าย!M28</f>
        <v>240000</v>
      </c>
      <c r="H69" s="47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48" t="s">
        <v>37</v>
      </c>
      <c r="D70" s="47"/>
      <c r="E70" s="46">
        <f>รายงานการใช้จ่าย!D29</f>
        <v>7585</v>
      </c>
      <c r="F70" s="47"/>
      <c r="G70" s="46">
        <f>รายงานการใช้จ่าย!M29</f>
        <v>3360</v>
      </c>
      <c r="H70" s="47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48" t="s">
        <v>37</v>
      </c>
      <c r="D71" s="47"/>
      <c r="E71" s="46">
        <f>รายงานการใช้จ่าย!D30</f>
        <v>29320</v>
      </c>
      <c r="F71" s="47"/>
      <c r="G71" s="46">
        <f>รายงานการใช้จ่าย!M30</f>
        <v>10080</v>
      </c>
      <c r="H71" s="47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48" t="s">
        <v>37</v>
      </c>
      <c r="D72" s="47"/>
      <c r="E72" s="46">
        <f>รายงานการใช้จ่าย!D31</f>
        <v>323500</v>
      </c>
      <c r="F72" s="47"/>
      <c r="G72" s="46">
        <f>รายงานการใช้จ่าย!M31</f>
        <v>0</v>
      </c>
      <c r="H72" s="47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48" t="s">
        <v>37</v>
      </c>
      <c r="D73" s="47"/>
      <c r="E73" s="46">
        <f>รายงานการใช้จ่าย!D32</f>
        <v>86000</v>
      </c>
      <c r="F73" s="47"/>
      <c r="G73" s="46">
        <f>รายงานการใช้จ่าย!M32</f>
        <v>0</v>
      </c>
      <c r="H73" s="47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48" t="s">
        <v>37</v>
      </c>
      <c r="D74" s="47"/>
      <c r="E74" s="46">
        <f>รายงานการใช้จ่าย!D33</f>
        <v>36000</v>
      </c>
      <c r="F74" s="47"/>
      <c r="G74" s="46">
        <f>รายงานการใช้จ่าย!M33</f>
        <v>12000</v>
      </c>
      <c r="H74" s="47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48" t="s">
        <v>37</v>
      </c>
      <c r="D75" s="47"/>
      <c r="E75" s="46">
        <f>รายงานการใช้จ่าย!D34</f>
        <v>10000</v>
      </c>
      <c r="F75" s="47"/>
      <c r="G75" s="46">
        <f>รายงานการใช้จ่าย!M34</f>
        <v>6000</v>
      </c>
      <c r="H75" s="47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48" t="s">
        <v>37</v>
      </c>
      <c r="D76" s="47"/>
      <c r="E76" s="46">
        <f>รายงานการใช้จ่าย!D35</f>
        <v>2140</v>
      </c>
      <c r="F76" s="47"/>
      <c r="G76" s="46">
        <f>รายงานการใช้จ่าย!M35</f>
        <v>2140</v>
      </c>
      <c r="H76" s="47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48" t="s">
        <v>37</v>
      </c>
      <c r="D77" s="47"/>
      <c r="E77" s="46">
        <f>รายงานการใช้จ่าย!D36</f>
        <v>15000</v>
      </c>
      <c r="F77" s="47"/>
      <c r="G77" s="46">
        <f>รายงานการใช้จ่าย!M36</f>
        <v>15000</v>
      </c>
      <c r="H77" s="47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48" t="str">
        <f>รายงานการใช้จ่าย!C29</f>
        <v>ให้เจ้าหน้าที่การเงินทำการเบิก</v>
      </c>
      <c r="D78" s="47"/>
      <c r="E78" s="68"/>
      <c r="F78" s="47"/>
      <c r="G78" s="68"/>
      <c r="H78" s="47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48"/>
      <c r="D79" s="47"/>
      <c r="E79" s="46">
        <f>รายงานการใช้จ่าย!D37</f>
        <v>5839345</v>
      </c>
      <c r="F79" s="47"/>
      <c r="G79" s="46">
        <f>SUM(G47:H78)</f>
        <v>1571318.3900000001</v>
      </c>
      <c r="H79" s="47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55" t="s">
        <v>38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6" ht="22.5" customHeight="1" x14ac:dyDescent="0.55000000000000004">
      <c r="A2" s="55" t="s">
        <v>29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6" ht="22.5" customHeight="1" x14ac:dyDescent="0.55000000000000004">
      <c r="A3" s="57" t="s">
        <v>83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6" ht="22.5" customHeight="1" x14ac:dyDescent="0.55000000000000004">
      <c r="A4" s="53" t="s">
        <v>3</v>
      </c>
      <c r="B4" s="53" t="s">
        <v>4</v>
      </c>
      <c r="C4" s="53" t="s">
        <v>30</v>
      </c>
      <c r="D4" s="70" t="s">
        <v>31</v>
      </c>
      <c r="E4" s="2"/>
      <c r="F4" s="49" t="s">
        <v>32</v>
      </c>
      <c r="G4" s="69"/>
      <c r="H4" s="69"/>
      <c r="I4" s="69"/>
      <c r="J4" s="69"/>
      <c r="K4" s="69"/>
      <c r="L4" s="69"/>
      <c r="M4" s="50"/>
      <c r="N4" s="53" t="s">
        <v>33</v>
      </c>
      <c r="O4" s="71" t="s">
        <v>34</v>
      </c>
    </row>
    <row r="5" spans="1:16" ht="22.5" customHeight="1" x14ac:dyDescent="0.55000000000000004">
      <c r="A5" s="54"/>
      <c r="B5" s="54"/>
      <c r="C5" s="54"/>
      <c r="D5" s="54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54"/>
      <c r="O5" s="52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ท่ามะกา-ผลการใช้จ่ายงบประมาณ 67</vt:lpstr>
      <vt:lpstr>แผนการใช้จ่าย</vt:lpstr>
      <vt:lpstr>รายงานการใช้จ่าย</vt:lpstr>
      <vt:lpstr>'ท่ามะกา-ผลการใช้จ่ายงบประมาณ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2024-04-12T12:40:28Z</cp:lastPrinted>
  <dcterms:created xsi:type="dcterms:W3CDTF">2024-01-10T07:59:11Z</dcterms:created>
  <dcterms:modified xsi:type="dcterms:W3CDTF">2024-04-12T12:41:08Z</dcterms:modified>
</cp:coreProperties>
</file>